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ISTF AAH\ISTF\Pour les particuliers\Formulaires\CRG\CRG tableau\CRG 2022\"/>
    </mc:Choice>
  </mc:AlternateContent>
  <xr:revisionPtr revIDLastSave="0" documentId="13_ncr:1_{C4545117-0116-4A5F-91B6-17D4D8FD4606}" xr6:coauthVersionLast="36" xr6:coauthVersionMax="36" xr10:uidLastSave="{00000000-0000-0000-0000-000000000000}"/>
  <bookViews>
    <workbookView xWindow="0" yWindow="0" windowWidth="20496" windowHeight="7656" xr2:uid="{00000000-000D-0000-FFFF-FFFF00000000}"/>
  </bookViews>
  <sheets>
    <sheet name="Inventaire" sheetId="1" r:id="rId1"/>
    <sheet name="compte courant" sheetId="2" r:id="rId2"/>
    <sheet name="compte courant 2" sheetId="5" r:id="rId3"/>
    <sheet name="placements" sheetId="3" r:id="rId4"/>
    <sheet name="Récapitulatif annuel" sheetId="4" r:id="rId5"/>
    <sheet name="Compte-rendu des diligences" sheetId="8" r:id="rId6"/>
  </sheets>
  <definedNames>
    <definedName name="_xlnm._FilterDatabase" localSheetId="1" hidden="1">'compte courant'!$A$1:$E$30</definedName>
    <definedName name="_xlnm._FilterDatabase" localSheetId="0" hidden="1">Inventaire!$A$2:$F$27</definedName>
    <definedName name="_xlnm.Print_Area" localSheetId="1">'compte courant'!$A$1:$E$354</definedName>
    <definedName name="_xlnm.Print_Area" localSheetId="2">'compte courant 2'!$A$1:$E$353</definedName>
    <definedName name="_xlnm.Print_Area" localSheetId="3">placements!$B$2:$E$133</definedName>
    <definedName name="_xlnm.Print_Area" localSheetId="4">'Récapitulatif annuel'!$A$1:$B$50</definedName>
  </definedNames>
  <calcPr calcId="191029"/>
</workbook>
</file>

<file path=xl/calcChain.xml><?xml version="1.0" encoding="utf-8"?>
<calcChain xmlns="http://schemas.openxmlformats.org/spreadsheetml/2006/main">
  <c r="B4" i="4" l="1"/>
  <c r="B18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2" i="4"/>
  <c r="B11" i="4"/>
  <c r="B10" i="4"/>
  <c r="B8" i="4"/>
  <c r="B7" i="4"/>
  <c r="B6" i="4"/>
  <c r="B5" i="4"/>
  <c r="B3" i="4"/>
  <c r="D3" i="5"/>
  <c r="E351" i="5"/>
  <c r="D351" i="5"/>
  <c r="E322" i="5"/>
  <c r="D322" i="5"/>
  <c r="E293" i="5"/>
  <c r="D293" i="5"/>
  <c r="E264" i="5"/>
  <c r="D264" i="5"/>
  <c r="E235" i="5"/>
  <c r="D235" i="5"/>
  <c r="E206" i="5"/>
  <c r="D206" i="5"/>
  <c r="E177" i="5"/>
  <c r="D177" i="5"/>
  <c r="E148" i="5"/>
  <c r="D148" i="5"/>
  <c r="E119" i="5"/>
  <c r="D119" i="5"/>
  <c r="E90" i="5"/>
  <c r="D90" i="5"/>
  <c r="E61" i="5"/>
  <c r="D61" i="5"/>
  <c r="E32" i="5"/>
  <c r="D32" i="5"/>
  <c r="D61" i="2"/>
  <c r="B9" i="4"/>
  <c r="E110" i="3"/>
  <c r="D110" i="3"/>
  <c r="E351" i="2"/>
  <c r="B35" i="4"/>
  <c r="D99" i="3"/>
  <c r="D351" i="2"/>
  <c r="D148" i="2"/>
  <c r="E148" i="2"/>
  <c r="D126" i="3"/>
  <c r="D125" i="3"/>
  <c r="E132" i="3"/>
  <c r="D132" i="3"/>
  <c r="D133" i="3"/>
  <c r="F26" i="1"/>
  <c r="D115" i="3"/>
  <c r="D114" i="3"/>
  <c r="E121" i="3"/>
  <c r="D121" i="3"/>
  <c r="D122" i="3" s="1"/>
  <c r="F25" i="1" s="1"/>
  <c r="D104" i="3"/>
  <c r="D111" i="3"/>
  <c r="F24" i="1" s="1"/>
  <c r="D103" i="3"/>
  <c r="D93" i="3"/>
  <c r="D100" i="3"/>
  <c r="F23" i="1" s="1"/>
  <c r="D92" i="3"/>
  <c r="E88" i="3"/>
  <c r="D88" i="3"/>
  <c r="D89" i="3" s="1"/>
  <c r="F22" i="1" s="1"/>
  <c r="D82" i="3"/>
  <c r="D81" i="3"/>
  <c r="E77" i="3"/>
  <c r="D77" i="3"/>
  <c r="D71" i="3"/>
  <c r="D78" i="3" s="1"/>
  <c r="F21" i="1" s="1"/>
  <c r="D70" i="3"/>
  <c r="E66" i="3"/>
  <c r="D66" i="3"/>
  <c r="D60" i="3"/>
  <c r="D67" i="3"/>
  <c r="F20" i="1" s="1"/>
  <c r="D59" i="3"/>
  <c r="E56" i="3"/>
  <c r="D56" i="3"/>
  <c r="D57" i="3" s="1"/>
  <c r="F19" i="1" s="1"/>
  <c r="D50" i="3"/>
  <c r="D49" i="3"/>
  <c r="E45" i="3"/>
  <c r="D45" i="3"/>
  <c r="D39" i="3"/>
  <c r="D46" i="3" s="1"/>
  <c r="F18" i="1" s="1"/>
  <c r="D38" i="3"/>
  <c r="D27" i="1"/>
  <c r="F7" i="1"/>
  <c r="E34" i="3"/>
  <c r="D28" i="3"/>
  <c r="D35" i="3" s="1"/>
  <c r="F17" i="1" s="1"/>
  <c r="D27" i="3"/>
  <c r="E23" i="3"/>
  <c r="D23" i="3"/>
  <c r="D17" i="3"/>
  <c r="D16" i="3"/>
  <c r="E12" i="3"/>
  <c r="D12" i="3"/>
  <c r="D5" i="3"/>
  <c r="D4" i="3"/>
  <c r="D322" i="2"/>
  <c r="E322" i="2"/>
  <c r="E293" i="2"/>
  <c r="D293" i="2"/>
  <c r="E264" i="2"/>
  <c r="D264" i="2"/>
  <c r="E235" i="2"/>
  <c r="D235" i="2"/>
  <c r="E206" i="2"/>
  <c r="D206" i="2"/>
  <c r="E177" i="2"/>
  <c r="D177" i="2"/>
  <c r="E119" i="2"/>
  <c r="D119" i="2"/>
  <c r="E90" i="2"/>
  <c r="D90" i="2"/>
  <c r="E61" i="2"/>
  <c r="E32" i="2"/>
  <c r="D32" i="2"/>
  <c r="D3" i="2"/>
  <c r="E99" i="3"/>
  <c r="D34" i="3"/>
  <c r="D24" i="3" l="1"/>
  <c r="F16" i="1" s="1"/>
  <c r="E352" i="5"/>
  <c r="D33" i="5"/>
  <c r="D62" i="5" s="1"/>
  <c r="D91" i="5" s="1"/>
  <c r="D120" i="5" s="1"/>
  <c r="D149" i="5" s="1"/>
  <c r="D178" i="5" s="1"/>
  <c r="D207" i="5" s="1"/>
  <c r="D236" i="5" s="1"/>
  <c r="D265" i="5" s="1"/>
  <c r="D294" i="5" s="1"/>
  <c r="D323" i="5" s="1"/>
  <c r="D352" i="5"/>
  <c r="D33" i="2"/>
  <c r="D62" i="2" s="1"/>
  <c r="D91" i="2" s="1"/>
  <c r="E352" i="2"/>
  <c r="D352" i="2"/>
  <c r="D120" i="2"/>
  <c r="D149" i="2" s="1"/>
  <c r="D178" i="2" s="1"/>
  <c r="D207" i="2" s="1"/>
  <c r="D236" i="2" s="1"/>
  <c r="D265" i="2" s="1"/>
  <c r="D294" i="2" s="1"/>
  <c r="D323" i="2" s="1"/>
  <c r="B14" i="4"/>
  <c r="F8" i="1" s="1"/>
  <c r="B37" i="4"/>
  <c r="F9" i="1" s="1"/>
  <c r="D13" i="3"/>
  <c r="F15" i="1" s="1"/>
  <c r="D353" i="5" l="1"/>
  <c r="F14" i="1" s="1"/>
  <c r="D353" i="2"/>
  <c r="F13" i="1" s="1"/>
  <c r="F10" i="1"/>
  <c r="F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Pole Tutelles</author>
    <author>Karine Roget</author>
  </authors>
  <commentList>
    <comment ref="B4" authorId="0" shapeId="0" xr:uid="{00000000-0006-0000-0000-000001000000}">
      <text>
        <r>
          <rPr>
            <sz val="8"/>
            <color indexed="81"/>
            <rFont val="Tahoma"/>
            <family val="2"/>
          </rPr>
          <t>Indiquez le nom du Tribunal : Cholet, Angers, Saumur...</t>
        </r>
      </text>
    </comment>
    <comment ref="E4" authorId="0" shapeId="0" xr:uid="{00000000-0006-0000-0000-000002000000}">
      <text>
        <r>
          <rPr>
            <sz val="8"/>
            <color indexed="81"/>
            <rFont val="Tahoma"/>
            <family val="2"/>
          </rPr>
          <t>Précisez s'il s'agit d'une tutelle, curatelle renforcée ou curatelle simple</t>
        </r>
      </text>
    </comment>
    <comment ref="B5" authorId="0" shapeId="0" xr:uid="{00000000-0006-0000-0000-000003000000}">
      <text>
        <r>
          <rPr>
            <sz val="8"/>
            <color indexed="81"/>
            <rFont val="Tahoma"/>
            <family val="2"/>
          </rPr>
          <t>Indiquez le nom complet de la personne protégée (y compris le nom de jeune fille pour les femmes mariées ou veuves)</t>
        </r>
      </text>
    </comment>
    <comment ref="F5" authorId="0" shapeId="0" xr:uid="{00000000-0006-0000-0000-000004000000}">
      <text>
        <r>
          <rPr>
            <sz val="8"/>
            <color indexed="81"/>
            <rFont val="Tahoma"/>
            <family val="2"/>
          </rPr>
          <t>Entrez le numéro de RG figurant sur les jugements ou ordonnances du juge des tutelles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Calcul automatique, ne rien inscrire </t>
        </r>
      </text>
    </comment>
    <comment ref="F8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Calcul automatique, 
ne rien inscrire 
</t>
        </r>
      </text>
    </comment>
    <comment ref="F9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Calcul automatique,
ne rien inscrire 
</t>
        </r>
      </text>
    </comment>
    <comment ref="F10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Calcul automatique, 
ne rien inscrire </t>
        </r>
      </text>
    </comment>
    <comment ref="A13" authorId="0" shapeId="0" xr:uid="{00000000-0006-0000-0000-000009000000}">
      <text>
        <r>
          <rPr>
            <sz val="8"/>
            <color indexed="81"/>
            <rFont val="Tahoma"/>
            <family val="2"/>
          </rPr>
          <t>Intitulés ne devant pas être modifiés</t>
        </r>
      </text>
    </comment>
    <comment ref="B13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Entrez le nom de l'établissement bancaire et le numéro de chaque compte
</t>
        </r>
      </text>
    </comment>
    <comment ref="D13" authorId="1" shapeId="0" xr:uid="{00000000-0006-0000-0000-00000B000000}">
      <text>
        <r>
          <rPr>
            <sz val="9"/>
            <color indexed="81"/>
            <rFont val="Tahoma"/>
            <family val="2"/>
          </rPr>
          <t>Entrez le solde du compte au 1er Janvier</t>
        </r>
      </text>
    </comment>
    <comment ref="F13" authorId="1" shapeId="0" xr:uid="{00000000-0006-0000-0000-00000C000000}">
      <text>
        <r>
          <rPr>
            <sz val="9"/>
            <color indexed="81"/>
            <rFont val="Tahoma"/>
            <family val="2"/>
          </rPr>
          <t xml:space="preserve">Calcul automatique, ne rien inscrire </t>
        </r>
      </text>
    </comment>
    <comment ref="A14" authorId="1" shapeId="0" xr:uid="{00000000-0006-0000-0000-00000D000000}">
      <text>
        <r>
          <rPr>
            <sz val="9"/>
            <color indexed="81"/>
            <rFont val="Tahoma"/>
            <family val="2"/>
          </rPr>
          <t>Intitulés ne devant pas être modifiés</t>
        </r>
      </text>
    </comment>
    <comment ref="D27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Calcul automatique, ne rien inscrire 
</t>
        </r>
      </text>
    </comment>
    <comment ref="F27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Calcul automatique, ne rien inscrire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Pole Tutelles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>Calcul automatique,ne rien inscrire</t>
        </r>
      </text>
    </comment>
    <comment ref="B5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Intitulés ne devant pas être modifiés
</t>
        </r>
      </text>
    </comment>
    <comment ref="C5" authorId="0" shapeId="0" xr:uid="{00000000-0006-0000-0100-000003000000}">
      <text>
        <r>
          <rPr>
            <sz val="8"/>
            <color indexed="81"/>
            <rFont val="Tahoma"/>
            <family val="2"/>
          </rPr>
          <t>Indiquez ici vos éventuelles précisions</t>
        </r>
      </text>
    </comment>
    <comment ref="D5" authorId="0" shapeId="0" xr:uid="{00000000-0006-0000-0100-000004000000}">
      <text>
        <r>
          <rPr>
            <sz val="8"/>
            <color indexed="81"/>
            <rFont val="Tahoma"/>
            <family val="2"/>
          </rPr>
          <t>Entrez ici le montant des salaires ou allocations chômage perçus en janvier</t>
        </r>
      </text>
    </comment>
    <comment ref="D6" authorId="0" shapeId="0" xr:uid="{00000000-0006-0000-0100-000005000000}">
      <text>
        <r>
          <rPr>
            <sz val="8"/>
            <color indexed="81"/>
            <rFont val="Tahoma"/>
            <family val="2"/>
          </rPr>
          <t>Entrez ici le montant des retraites principales, complémentaires et pensions de reversion</t>
        </r>
      </text>
    </comment>
    <comment ref="D7" authorId="0" shapeId="0" xr:uid="{00000000-0006-0000-0100-000006000000}">
      <text>
        <r>
          <rPr>
            <sz val="8"/>
            <color indexed="81"/>
            <rFont val="Tahoma"/>
            <family val="2"/>
          </rPr>
          <t xml:space="preserve">Entrez ici le montant de l'AAH. 
</t>
        </r>
      </text>
    </comment>
    <comment ref="D8" authorId="0" shapeId="0" xr:uid="{00000000-0006-0000-0100-000007000000}">
      <text>
        <r>
          <rPr>
            <sz val="8"/>
            <color indexed="81"/>
            <rFont val="Tahoma"/>
            <family val="2"/>
          </rPr>
          <t>Entrez ici le montant de la PCH (aide humaine, au transport…) ou de l'ACTP</t>
        </r>
      </text>
    </comment>
    <comment ref="D9" authorId="0" shapeId="0" xr:uid="{00000000-0006-0000-0100-000008000000}">
      <text>
        <r>
          <rPr>
            <sz val="8"/>
            <color indexed="81"/>
            <rFont val="Tahoma"/>
            <family val="2"/>
          </rPr>
          <t xml:space="preserve">Entrez ici le montant des allocations perçues : logement, APA, familiales... </t>
        </r>
      </text>
    </comment>
    <comment ref="D10" authorId="0" shapeId="0" xr:uid="{00000000-0006-0000-0100-000009000000}">
      <text>
        <r>
          <rPr>
            <sz val="8"/>
            <color indexed="81"/>
            <rFont val="Tahoma"/>
            <family val="2"/>
          </rPr>
          <t xml:space="preserve">Entrez ici le montant des loyers perçus par la personne protégée pour la location de ses maisons, terres agricoles… </t>
        </r>
      </text>
    </comment>
    <comment ref="D11" authorId="0" shapeId="0" xr:uid="{00000000-0006-0000-0100-00000A000000}">
      <text>
        <r>
          <rPr>
            <sz val="8"/>
            <color indexed="81"/>
            <rFont val="Tahoma"/>
            <family val="2"/>
          </rPr>
          <t xml:space="preserve">Entrez ici le montant des revenus de parts sociales, de titres, rentes d'assurance-vie, intérêts versés sur le compte chèques... </t>
        </r>
      </text>
    </comment>
    <comment ref="D12" authorId="0" shapeId="0" xr:uid="{00000000-0006-0000-0100-00000B000000}">
      <text>
        <r>
          <rPr>
            <sz val="8"/>
            <color indexed="81"/>
            <rFont val="Tahoma"/>
            <family val="2"/>
          </rPr>
          <t>Entrez ici le montant des remboursements de Sécurité Sociale ou de mutuelle</t>
        </r>
      </text>
    </comment>
    <comment ref="D13" authorId="0" shapeId="0" xr:uid="{00000000-0006-0000-0100-00000C000000}">
      <text>
        <r>
          <rPr>
            <sz val="8"/>
            <color indexed="81"/>
            <rFont val="Tahoma"/>
            <family val="2"/>
          </rPr>
          <t>Entrez ici le montant des remboursements perçus des assurances, EDF, impôts, divers</t>
        </r>
      </text>
    </comment>
    <comment ref="E14" authorId="0" shapeId="0" xr:uid="{00000000-0006-0000-0100-00000D000000}">
      <text>
        <r>
          <rPr>
            <sz val="8"/>
            <color indexed="81"/>
            <rFont val="Tahoma"/>
            <family val="2"/>
          </rPr>
          <t>Entrez ici le montant des factures de maison de retraite, d'établissement, de foyer-logement</t>
        </r>
      </text>
    </comment>
    <comment ref="E15" authorId="0" shapeId="0" xr:uid="{00000000-0006-0000-0100-00000E000000}">
      <text>
        <r>
          <rPr>
            <sz val="8"/>
            <color indexed="81"/>
            <rFont val="Tahoma"/>
            <family val="2"/>
          </rPr>
          <t xml:space="preserve">Entrez ici le montant de la pension versée à la personne hébergeant le majeur protégé </t>
        </r>
      </text>
    </comment>
    <comment ref="E16" authorId="0" shapeId="0" xr:uid="{00000000-0006-0000-0100-00000F000000}">
      <text>
        <r>
          <rPr>
            <sz val="8"/>
            <color indexed="81"/>
            <rFont val="Tahoma"/>
            <family val="2"/>
          </rPr>
          <t>Entrez ici le montant des dépenses de nourriture, d'hygiène, abonnement au journal, coiffeur, pédicure, cigarettes, frais bancaires...</t>
        </r>
      </text>
    </comment>
    <comment ref="E17" authorId="0" shapeId="0" xr:uid="{00000000-0006-0000-0100-000010000000}">
      <text>
        <r>
          <rPr>
            <sz val="8"/>
            <color indexed="81"/>
            <rFont val="Tahoma"/>
            <family val="2"/>
          </rPr>
          <t>Entrez ici le montant des achats de vêtements et de chaussures</t>
        </r>
      </text>
    </comment>
    <comment ref="E18" authorId="0" shapeId="0" xr:uid="{00000000-0006-0000-0100-000011000000}">
      <text>
        <r>
          <rPr>
            <sz val="8"/>
            <color indexed="81"/>
            <rFont val="Tahoma"/>
            <family val="2"/>
          </rPr>
          <t>Entrez ici le montant des achats ou réparations de mobilier, d'électro-ménager, matériel informatique ou hi-fi, gros matériel de jardinage...</t>
        </r>
      </text>
    </comment>
    <comment ref="E19" authorId="0" shapeId="0" xr:uid="{00000000-0006-0000-0100-000012000000}">
      <text>
        <r>
          <rPr>
            <sz val="8"/>
            <color indexed="81"/>
            <rFont val="Tahoma"/>
            <family val="2"/>
          </rPr>
          <t>Entrez ici le montant des cotisations de mutuelle, d'assurances habitation, automobile, décès, Responsabilité Civile, autres...</t>
        </r>
      </text>
    </comment>
    <comment ref="E20" authorId="0" shapeId="0" xr:uid="{00000000-0006-0000-0100-000013000000}">
      <text>
        <r>
          <rPr>
            <sz val="8"/>
            <color indexed="81"/>
            <rFont val="Tahoma"/>
            <family val="2"/>
          </rPr>
          <t>Entrez ici le montant des honoraires de médecins, achats de médicaments, optique, frais d'hospitalisation, soins infirmiers...</t>
        </r>
      </text>
    </comment>
    <comment ref="E21" authorId="0" shapeId="0" xr:uid="{00000000-0006-0000-0100-000014000000}">
      <text>
        <r>
          <rPr>
            <sz val="8"/>
            <color indexed="81"/>
            <rFont val="Tahoma"/>
            <family val="2"/>
          </rPr>
          <t>Entrez ici le montant des impôts sur le revenu, taxes foncières, d'habitation, CSG-CRDS...</t>
        </r>
      </text>
    </comment>
    <comment ref="E22" authorId="0" shapeId="0" xr:uid="{00000000-0006-0000-0100-000015000000}">
      <text>
        <r>
          <rPr>
            <sz val="8"/>
            <color indexed="81"/>
            <rFont val="Tahoma"/>
            <family val="2"/>
          </rPr>
          <t>Entrez ici le montant des abonnements de bus, de train, les frais de taxi ou les achats de carburants</t>
        </r>
      </text>
    </comment>
    <comment ref="E23" authorId="0" shapeId="0" xr:uid="{00000000-0006-0000-0100-000016000000}">
      <text>
        <r>
          <rPr>
            <sz val="8"/>
            <color indexed="81"/>
            <rFont val="Tahoma"/>
            <family val="2"/>
          </rPr>
          <t>Entrez ici le montant du loyer réglé par la personne protégé ou de son prêt immobilier</t>
        </r>
      </text>
    </comment>
    <comment ref="E24" authorId="0" shapeId="0" xr:uid="{00000000-0006-0000-0100-000017000000}">
      <text>
        <r>
          <rPr>
            <sz val="8"/>
            <color indexed="81"/>
            <rFont val="Tahoma"/>
            <family val="2"/>
          </rPr>
          <t xml:space="preserve">Entrez ici le montant des factures des couvreurs, peintres, charpentiers, jardinier, gros travaux de plomberie… </t>
        </r>
      </text>
    </comment>
    <comment ref="E25" authorId="0" shapeId="0" xr:uid="{00000000-0006-0000-0100-000018000000}">
      <text>
        <r>
          <rPr>
            <sz val="8"/>
            <color indexed="81"/>
            <rFont val="Tahoma"/>
            <family val="2"/>
          </rPr>
          <t xml:space="preserve">Entrez ici le montant de vos dépenses. </t>
        </r>
      </text>
    </comment>
    <comment ref="E26" authorId="0" shapeId="0" xr:uid="{00000000-0006-0000-0100-000019000000}">
      <text>
        <r>
          <rPr>
            <sz val="8"/>
            <color indexed="81"/>
            <rFont val="Tahoma"/>
            <family val="2"/>
          </rPr>
          <t>Entrez ici les factures d'aide ménagère, auxiliaire de vie, téléassistance, ergothérapeute...</t>
        </r>
      </text>
    </comment>
    <comment ref="E27" authorId="0" shapeId="0" xr:uid="{00000000-0006-0000-0100-00001A000000}">
      <text>
        <r>
          <rPr>
            <sz val="8"/>
            <color indexed="81"/>
            <rFont val="Tahoma"/>
            <family val="2"/>
          </rPr>
          <t>Entrez ici le montant des factures de téléphonie fixe, mobile et abonnement internet</t>
        </r>
      </text>
    </comment>
    <comment ref="E28" authorId="0" shapeId="0" xr:uid="{00000000-0006-0000-0100-00001B000000}">
      <text>
        <r>
          <rPr>
            <sz val="8"/>
            <color indexed="81"/>
            <rFont val="Tahoma"/>
            <family val="2"/>
          </rPr>
          <t>Entrez ici le montant des dépenses liées aux vacances, activités de loisirs, sorties, sport, achats culturels...</t>
        </r>
      </text>
    </comment>
    <comment ref="E29" authorId="0" shapeId="0" xr:uid="{00000000-0006-0000-0100-00001C000000}">
      <text>
        <r>
          <rPr>
            <sz val="8"/>
            <color indexed="81"/>
            <rFont val="Tahoma"/>
            <family val="2"/>
          </rPr>
          <t xml:space="preserve">Entrez ici le montant des espèces données à la personne protégée et dont elle dispose librement </t>
        </r>
      </text>
    </comment>
    <comment ref="E30" authorId="0" shapeId="0" xr:uid="{00000000-0006-0000-0100-00001D000000}">
      <text>
        <r>
          <rPr>
            <sz val="8"/>
            <color indexed="81"/>
            <rFont val="Tahoma"/>
            <family val="2"/>
          </rPr>
          <t xml:space="preserve">Entrez ici le montant des échéances de prêt (hors prêt immobillier), le remboursement de dettes familiales, de frais d'hébergement, d'électricité, de loyers impayés... </t>
        </r>
      </text>
    </comment>
    <comment ref="D31" authorId="0" shapeId="0" xr:uid="{00000000-0006-0000-0100-00001E000000}">
      <text>
        <r>
          <rPr>
            <sz val="8"/>
            <color indexed="81"/>
            <rFont val="Tahoma"/>
            <family val="2"/>
          </rPr>
          <t>Indiquez les sommes versées sur le compte courant à partir d'un autre compte de la personne protégée</t>
        </r>
      </text>
    </comment>
    <comment ref="E31" authorId="0" shapeId="0" xr:uid="{00000000-0006-0000-0100-00001F000000}">
      <text>
        <r>
          <rPr>
            <sz val="8"/>
            <color indexed="81"/>
            <rFont val="Tahoma"/>
            <family val="2"/>
          </rPr>
          <t>Indiquez les sommes virées sur un autre compte de la personne protégée</t>
        </r>
      </text>
    </comment>
    <comment ref="D32" authorId="0" shapeId="0" xr:uid="{00000000-0006-0000-0100-000020000000}">
      <text>
        <r>
          <rPr>
            <sz val="8"/>
            <color indexed="81"/>
            <rFont val="Tahoma"/>
            <family val="2"/>
          </rPr>
          <t>Calcul automatique,ne rien inscrire</t>
        </r>
      </text>
    </comment>
    <comment ref="E32" authorId="0" shapeId="0" xr:uid="{00000000-0006-0000-0100-000021000000}">
      <text>
        <r>
          <rPr>
            <sz val="8"/>
            <color indexed="81"/>
            <rFont val="Tahoma"/>
            <family val="2"/>
          </rPr>
          <t>Calcul automatique, 
ne rien inscrire</t>
        </r>
      </text>
    </comment>
    <comment ref="D33" authorId="0" shapeId="0" xr:uid="{00000000-0006-0000-0100-000022000000}">
      <text>
        <r>
          <rPr>
            <sz val="8"/>
            <color indexed="81"/>
            <rFont val="Tahoma"/>
            <family val="2"/>
          </rPr>
          <t>Calcul automatique,
ne rien inscrire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Pole Tutelles</author>
  </authors>
  <commentList>
    <comment ref="D3" authorId="0" shapeId="0" xr:uid="{00000000-0006-0000-0200-000001000000}">
      <text>
        <r>
          <rPr>
            <sz val="8"/>
            <color indexed="81"/>
            <rFont val="Tahoma"/>
            <family val="2"/>
          </rPr>
          <t>Calcul automatique,ne rien inscrire</t>
        </r>
      </text>
    </comment>
    <comment ref="B5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Intitulés ne devant pas être modifiés
</t>
        </r>
      </text>
    </comment>
    <comment ref="C5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
Indiquez ici vos éventuelles précisions</t>
        </r>
      </text>
    </comment>
    <comment ref="D5" authorId="0" shapeId="0" xr:uid="{00000000-0006-0000-0200-000004000000}">
      <text>
        <r>
          <rPr>
            <sz val="8"/>
            <color indexed="81"/>
            <rFont val="Tahoma"/>
            <family val="2"/>
          </rPr>
          <t>Entrez ici le montant des salaires ou allocations chômage perçus en janvier</t>
        </r>
      </text>
    </comment>
    <comment ref="D6" authorId="0" shapeId="0" xr:uid="{00000000-0006-0000-0200-000005000000}">
      <text>
        <r>
          <rPr>
            <sz val="8"/>
            <color indexed="81"/>
            <rFont val="Tahoma"/>
            <family val="2"/>
          </rPr>
          <t>Entrez ici le montant des retraites principales, complémentaires et pensions de reversion</t>
        </r>
      </text>
    </comment>
    <comment ref="D7" authorId="0" shapeId="0" xr:uid="{00000000-0006-0000-0200-000006000000}">
      <text>
        <r>
          <rPr>
            <sz val="8"/>
            <color indexed="81"/>
            <rFont val="Tahoma"/>
            <family val="2"/>
          </rPr>
          <t xml:space="preserve">Entrez ici le montant de l'AAH. 
</t>
        </r>
      </text>
    </comment>
    <comment ref="D8" authorId="0" shapeId="0" xr:uid="{00000000-0006-0000-0200-000007000000}">
      <text>
        <r>
          <rPr>
            <sz val="8"/>
            <color indexed="81"/>
            <rFont val="Tahoma"/>
            <family val="2"/>
          </rPr>
          <t>Entrez ici le montant de la PCH (aide humaine, au transport…) ou de l'ACTP</t>
        </r>
      </text>
    </comment>
    <comment ref="D9" authorId="0" shapeId="0" xr:uid="{00000000-0006-0000-0200-000008000000}">
      <text>
        <r>
          <rPr>
            <sz val="8"/>
            <color indexed="81"/>
            <rFont val="Tahoma"/>
            <family val="2"/>
          </rPr>
          <t xml:space="preserve">Entrez ici le montant des allocations perçues : logement, APA, familiales... </t>
        </r>
      </text>
    </comment>
    <comment ref="D10" authorId="0" shapeId="0" xr:uid="{00000000-0006-0000-0200-000009000000}">
      <text>
        <r>
          <rPr>
            <sz val="8"/>
            <color indexed="81"/>
            <rFont val="Tahoma"/>
            <family val="2"/>
          </rPr>
          <t xml:space="preserve">Entrez ici le montant des loyers perçus par la personne protégée pour la location de ses maisons, terres agricoles… </t>
        </r>
      </text>
    </comment>
    <comment ref="D11" authorId="0" shapeId="0" xr:uid="{00000000-0006-0000-0200-00000A000000}">
      <text>
        <r>
          <rPr>
            <sz val="8"/>
            <color indexed="81"/>
            <rFont val="Tahoma"/>
            <family val="2"/>
          </rPr>
          <t xml:space="preserve">Entrez ici le montant des revenus de parts sociales, de titres, rentes d'assurance-vie, intérêts versés sur le compte chèques... </t>
        </r>
      </text>
    </comment>
    <comment ref="D12" authorId="0" shapeId="0" xr:uid="{00000000-0006-0000-0200-00000B000000}">
      <text>
        <r>
          <rPr>
            <sz val="8"/>
            <color indexed="81"/>
            <rFont val="Tahoma"/>
            <family val="2"/>
          </rPr>
          <t>Entrez ici le montant des remboursements de Sécurité Sociale ou de mutuelle</t>
        </r>
      </text>
    </comment>
    <comment ref="D13" authorId="0" shapeId="0" xr:uid="{00000000-0006-0000-0200-00000C000000}">
      <text>
        <r>
          <rPr>
            <sz val="8"/>
            <color indexed="81"/>
            <rFont val="Tahoma"/>
            <family val="2"/>
          </rPr>
          <t>Entrez ici le montant des remboursements perçus des assurances, EDF, impôts, divers</t>
        </r>
      </text>
    </comment>
    <comment ref="E14" authorId="0" shapeId="0" xr:uid="{00000000-0006-0000-0200-00000D000000}">
      <text>
        <r>
          <rPr>
            <sz val="8"/>
            <color indexed="81"/>
            <rFont val="Tahoma"/>
            <family val="2"/>
          </rPr>
          <t>Entrez ici le montant des factures de maison de retraite, d'établissement, de foyer-logement</t>
        </r>
      </text>
    </comment>
    <comment ref="E15" authorId="0" shapeId="0" xr:uid="{00000000-0006-0000-0200-00000E000000}">
      <text>
        <r>
          <rPr>
            <sz val="8"/>
            <color indexed="81"/>
            <rFont val="Tahoma"/>
            <family val="2"/>
          </rPr>
          <t xml:space="preserve">Entrez ici le montant de la pension versée à la personne hébergeant le majeur protégé </t>
        </r>
      </text>
    </comment>
    <comment ref="E16" authorId="0" shapeId="0" xr:uid="{00000000-0006-0000-0200-00000F000000}">
      <text>
        <r>
          <rPr>
            <sz val="8"/>
            <color indexed="81"/>
            <rFont val="Tahoma"/>
            <family val="2"/>
          </rPr>
          <t>Entrez ici le montant des dépenses de nourriture, d'hygiène, abonnement au journal, coiffeur, pédicure, cigarettes, frais bancaires...</t>
        </r>
      </text>
    </comment>
    <comment ref="E17" authorId="0" shapeId="0" xr:uid="{00000000-0006-0000-0200-000010000000}">
      <text>
        <r>
          <rPr>
            <sz val="8"/>
            <color indexed="81"/>
            <rFont val="Tahoma"/>
            <family val="2"/>
          </rPr>
          <t>Entrez ici le montant des achats de vêtements et de chaussures</t>
        </r>
      </text>
    </comment>
    <comment ref="E18" authorId="0" shapeId="0" xr:uid="{00000000-0006-0000-0200-000011000000}">
      <text>
        <r>
          <rPr>
            <sz val="8"/>
            <color indexed="81"/>
            <rFont val="Tahoma"/>
            <family val="2"/>
          </rPr>
          <t>Entrez ici le montant des achats ou réparations de mobilier, d'électro-ménager, matériel informatique ou hi-fi, gros matériel de jardinage...</t>
        </r>
      </text>
    </comment>
    <comment ref="E19" authorId="0" shapeId="0" xr:uid="{00000000-0006-0000-0200-000012000000}">
      <text>
        <r>
          <rPr>
            <sz val="8"/>
            <color indexed="81"/>
            <rFont val="Tahoma"/>
            <family val="2"/>
          </rPr>
          <t>Entrez ici le montant des cotisations de mutuelle, d'assurances habitation, automobile, décès, Responsabilité Civile, autres...</t>
        </r>
      </text>
    </comment>
    <comment ref="E20" authorId="0" shapeId="0" xr:uid="{00000000-0006-0000-0200-000013000000}">
      <text>
        <r>
          <rPr>
            <sz val="8"/>
            <color indexed="81"/>
            <rFont val="Tahoma"/>
            <family val="2"/>
          </rPr>
          <t>Entrez ici le montant des honoraires de médecins, achats de médicaments, optique, frais d'hospitalisation, soins infirmiers...</t>
        </r>
      </text>
    </comment>
    <comment ref="E21" authorId="0" shapeId="0" xr:uid="{00000000-0006-0000-0200-000014000000}">
      <text>
        <r>
          <rPr>
            <sz val="8"/>
            <color indexed="81"/>
            <rFont val="Tahoma"/>
            <family val="2"/>
          </rPr>
          <t>Entrez ici le montant des impôts sur le revenu, taxes foncières, d'habitation, CSG-CRDS...</t>
        </r>
      </text>
    </comment>
    <comment ref="E22" authorId="0" shapeId="0" xr:uid="{00000000-0006-0000-0200-000015000000}">
      <text>
        <r>
          <rPr>
            <sz val="8"/>
            <color indexed="81"/>
            <rFont val="Tahoma"/>
            <family val="2"/>
          </rPr>
          <t>Entrez ici le montant des abonnements de bus, de train, les frais de taxi ou les achats de carburants</t>
        </r>
      </text>
    </comment>
    <comment ref="E23" authorId="0" shapeId="0" xr:uid="{00000000-0006-0000-0200-000016000000}">
      <text>
        <r>
          <rPr>
            <sz val="8"/>
            <color indexed="81"/>
            <rFont val="Tahoma"/>
            <family val="2"/>
          </rPr>
          <t>Entrez ici le montant du loyer réglé par la personne protégé ou de son prêt immobilier</t>
        </r>
      </text>
    </comment>
    <comment ref="E24" authorId="0" shapeId="0" xr:uid="{00000000-0006-0000-0200-000017000000}">
      <text>
        <r>
          <rPr>
            <sz val="8"/>
            <color indexed="81"/>
            <rFont val="Tahoma"/>
            <family val="2"/>
          </rPr>
          <t xml:space="preserve">Entrez ici le montant des factures des couvreurs, peintres, charpentiers, jardinier, gros travaux de plomberie… </t>
        </r>
      </text>
    </comment>
    <comment ref="E25" authorId="0" shapeId="0" xr:uid="{00000000-0006-0000-0200-000018000000}">
      <text>
        <r>
          <rPr>
            <sz val="8"/>
            <color indexed="81"/>
            <rFont val="Tahoma"/>
            <family val="2"/>
          </rPr>
          <t xml:space="preserve">Entrez ici le montant de vos dépenses. </t>
        </r>
      </text>
    </comment>
    <comment ref="E26" authorId="0" shapeId="0" xr:uid="{00000000-0006-0000-0200-000019000000}">
      <text>
        <r>
          <rPr>
            <sz val="8"/>
            <color indexed="81"/>
            <rFont val="Tahoma"/>
            <family val="2"/>
          </rPr>
          <t>Entrez ici les factures d'aide ménagère, auxiliaire de vie, téléassistance, ergothérapeute...</t>
        </r>
      </text>
    </comment>
    <comment ref="E27" authorId="0" shapeId="0" xr:uid="{00000000-0006-0000-0200-00001A000000}">
      <text>
        <r>
          <rPr>
            <sz val="8"/>
            <color indexed="81"/>
            <rFont val="Tahoma"/>
            <family val="2"/>
          </rPr>
          <t>Entrez ici le montant des factures de téléphonie fixe, mobile et abonnement internet</t>
        </r>
      </text>
    </comment>
    <comment ref="E28" authorId="0" shapeId="0" xr:uid="{00000000-0006-0000-0200-00001B000000}">
      <text>
        <r>
          <rPr>
            <sz val="8"/>
            <color indexed="81"/>
            <rFont val="Tahoma"/>
            <family val="2"/>
          </rPr>
          <t>Entrez ici le montant des dépenses liées aux vacances, activités de loisirs, sorties, sport, achats culturels...</t>
        </r>
      </text>
    </comment>
    <comment ref="E29" authorId="0" shapeId="0" xr:uid="{00000000-0006-0000-0200-00001C000000}">
      <text>
        <r>
          <rPr>
            <sz val="8"/>
            <color indexed="81"/>
            <rFont val="Tahoma"/>
            <family val="2"/>
          </rPr>
          <t xml:space="preserve">Entrez ici le montant des espèces données à la personne protégée et dont elle dispose librement </t>
        </r>
      </text>
    </comment>
    <comment ref="E30" authorId="0" shapeId="0" xr:uid="{00000000-0006-0000-0200-00001D000000}">
      <text>
        <r>
          <rPr>
            <sz val="8"/>
            <color indexed="81"/>
            <rFont val="Tahoma"/>
            <family val="2"/>
          </rPr>
          <t xml:space="preserve">Entrez ici le montant des échéances de prêt (hors prêt immobillier), le remboursement de dettes familiales, de frais d'hébergement, d'électricité, de loyers impayés... </t>
        </r>
      </text>
    </comment>
    <comment ref="D31" authorId="0" shapeId="0" xr:uid="{00000000-0006-0000-0200-00001E000000}">
      <text>
        <r>
          <rPr>
            <sz val="8"/>
            <color indexed="81"/>
            <rFont val="Tahoma"/>
            <family val="2"/>
          </rPr>
          <t>Indiquez les sommes versées sur le compte courant à partir d'un autre compte de la personne protégée</t>
        </r>
      </text>
    </comment>
    <comment ref="E31" authorId="0" shapeId="0" xr:uid="{00000000-0006-0000-0200-00001F000000}">
      <text>
        <r>
          <rPr>
            <sz val="8"/>
            <color indexed="81"/>
            <rFont val="Tahoma"/>
            <family val="2"/>
          </rPr>
          <t>Indiquez les sommes virées sur un autre compte de la personne protégée</t>
        </r>
      </text>
    </comment>
    <comment ref="D32" authorId="0" shapeId="0" xr:uid="{00000000-0006-0000-0200-000020000000}">
      <text>
        <r>
          <rPr>
            <sz val="8"/>
            <color indexed="81"/>
            <rFont val="Tahoma"/>
            <family val="2"/>
          </rPr>
          <t>Calcul automatique,ne rien inscrire</t>
        </r>
      </text>
    </comment>
    <comment ref="E32" authorId="0" shapeId="0" xr:uid="{00000000-0006-0000-0200-000021000000}">
      <text>
        <r>
          <rPr>
            <sz val="8"/>
            <color indexed="81"/>
            <rFont val="Tahoma"/>
            <family val="2"/>
          </rPr>
          <t>Calcul automatique, 
ne rien inscrire</t>
        </r>
      </text>
    </comment>
    <comment ref="D33" authorId="0" shapeId="0" xr:uid="{00000000-0006-0000-0200-000022000000}">
      <text>
        <r>
          <rPr>
            <sz val="8"/>
            <color indexed="81"/>
            <rFont val="Tahoma"/>
            <family val="2"/>
          </rPr>
          <t>Calcul automatique,
ne rien inscrire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Pole Tutelles</author>
  </authors>
  <commentList>
    <comment ref="D4" authorId="0" shapeId="0" xr:uid="{00000000-0006-0000-0300-000001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5" authorId="0" shapeId="0" xr:uid="{00000000-0006-0000-0300-000002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7" authorId="0" shapeId="0" xr:uid="{00000000-0006-0000-0300-000003000000}">
      <text>
        <r>
          <rPr>
            <sz val="8"/>
            <color indexed="81"/>
            <rFont val="Tahoma"/>
            <family val="2"/>
          </rPr>
          <t>Indiquez la nature de l'opération.</t>
        </r>
      </text>
    </comment>
    <comment ref="D7" authorId="0" shapeId="0" xr:uid="{00000000-0006-0000-0300-000004000000}">
      <text>
        <r>
          <rPr>
            <sz val="8"/>
            <color indexed="81"/>
            <rFont val="Tahoma"/>
            <family val="2"/>
          </rPr>
          <t>Entrez les sommes portées au crédit de ce compte hors intérêts</t>
        </r>
      </text>
    </comment>
    <comment ref="E7" authorId="0" shapeId="0" xr:uid="{00000000-0006-0000-0300-000005000000}">
      <text>
        <r>
          <rPr>
            <sz val="8"/>
            <color indexed="81"/>
            <rFont val="Tahoma"/>
            <family val="2"/>
          </rPr>
          <t>Indiquez les sommes débitées de ce compte</t>
        </r>
      </text>
    </comment>
    <comment ref="D11" authorId="0" shapeId="0" xr:uid="{00000000-0006-0000-0300-000006000000}">
      <text>
        <r>
          <rPr>
            <sz val="8"/>
            <color indexed="81"/>
            <rFont val="Tahoma"/>
            <family val="2"/>
          </rPr>
          <t>Entrez les intérês portés au crédit de ce compte</t>
        </r>
      </text>
    </comment>
    <comment ref="D12" authorId="0" shapeId="0" xr:uid="{00000000-0006-0000-0300-000007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12" authorId="0" shapeId="0" xr:uid="{00000000-0006-0000-0300-000008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3" authorId="0" shapeId="0" xr:uid="{00000000-0006-0000-0300-000009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6" authorId="0" shapeId="0" xr:uid="{00000000-0006-0000-0300-00000A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17" authorId="0" shapeId="0" xr:uid="{00000000-0006-0000-0300-00000B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19" authorId="0" shapeId="0" xr:uid="{00000000-0006-0000-0300-00000C000000}">
      <text>
        <r>
          <rPr>
            <sz val="8"/>
            <color indexed="81"/>
            <rFont val="Tahoma"/>
            <family val="2"/>
          </rPr>
          <t>Indiquez la nature de l'opération.Ex : virement au compte chèques, virement du compte chèques…</t>
        </r>
      </text>
    </comment>
    <comment ref="D19" authorId="0" shapeId="0" xr:uid="{00000000-0006-0000-0300-00000D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19" authorId="0" shapeId="0" xr:uid="{00000000-0006-0000-0300-00000E000000}">
      <text>
        <r>
          <rPr>
            <sz val="8"/>
            <color indexed="81"/>
            <rFont val="Tahoma"/>
            <family val="2"/>
          </rPr>
          <t>Indiquez les sommes débitées de ce compte</t>
        </r>
      </text>
    </comment>
    <comment ref="D22" authorId="0" shapeId="0" xr:uid="{00000000-0006-0000-0300-00000F000000}">
      <text>
        <r>
          <rPr>
            <sz val="8"/>
            <color indexed="81"/>
            <rFont val="Tahoma"/>
            <family val="2"/>
          </rPr>
          <t>Entrez le montant des intérêts</t>
        </r>
      </text>
    </comment>
    <comment ref="D23" authorId="0" shapeId="0" xr:uid="{00000000-0006-0000-0300-000010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23" authorId="0" shapeId="0" xr:uid="{00000000-0006-0000-0300-000011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24" authorId="0" shapeId="0" xr:uid="{00000000-0006-0000-0300-000012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27" authorId="0" shapeId="0" xr:uid="{00000000-0006-0000-0300-000013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28" authorId="0" shapeId="0" xr:uid="{00000000-0006-0000-0300-000014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30" authorId="0" shapeId="0" xr:uid="{00000000-0006-0000-0300-000015000000}">
      <text>
        <r>
          <rPr>
            <sz val="8"/>
            <color indexed="81"/>
            <rFont val="Tahoma"/>
            <family val="2"/>
          </rPr>
          <t>Indiquez la nature de l'opération.Ex : virement au compte chèques, virement du compte chèques…</t>
        </r>
      </text>
    </comment>
    <comment ref="D30" authorId="0" shapeId="0" xr:uid="{00000000-0006-0000-0300-000016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30" authorId="0" shapeId="0" xr:uid="{00000000-0006-0000-0300-000017000000}">
      <text>
        <r>
          <rPr>
            <sz val="8"/>
            <color indexed="81"/>
            <rFont val="Tahoma"/>
            <family val="2"/>
          </rPr>
          <t>Indiquez les sommes débitées de ce compte</t>
        </r>
      </text>
    </comment>
    <comment ref="D33" authorId="0" shapeId="0" xr:uid="{00000000-0006-0000-0300-000018000000}">
      <text>
        <r>
          <rPr>
            <sz val="8"/>
            <color indexed="81"/>
            <rFont val="Tahoma"/>
            <family val="2"/>
          </rPr>
          <t>Entrez le montant des intérêts</t>
        </r>
      </text>
    </comment>
    <comment ref="D34" authorId="0" shapeId="0" xr:uid="{00000000-0006-0000-0300-000019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34" authorId="0" shapeId="0" xr:uid="{00000000-0006-0000-0300-00001A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35" authorId="0" shapeId="0" xr:uid="{00000000-0006-0000-0300-00001B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38" authorId="0" shapeId="0" xr:uid="{00000000-0006-0000-0300-00001C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39" authorId="0" shapeId="0" xr:uid="{00000000-0006-0000-0300-00001D000000}">
      <text>
        <r>
          <rPr>
            <b/>
            <sz val="8"/>
            <color indexed="81"/>
            <rFont val="Tahoma"/>
            <family val="2"/>
          </rPr>
          <t>Pole Tutelles:</t>
        </r>
        <r>
          <rPr>
            <sz val="8"/>
            <color indexed="81"/>
            <rFont val="Tahoma"/>
            <family val="2"/>
          </rPr>
          <t xml:space="preserve">
Calcul automatique, ne rien inscrire</t>
        </r>
      </text>
    </comment>
    <comment ref="C41" authorId="0" shapeId="0" xr:uid="{00000000-0006-0000-0300-00001E000000}">
      <text>
        <r>
          <rPr>
            <sz val="8"/>
            <color indexed="81"/>
            <rFont val="Tahoma"/>
            <family val="2"/>
          </rPr>
          <t>Indiquez la nature de l'opération.Ex : virement au compte chèques, virement du compte chèques…</t>
        </r>
      </text>
    </comment>
    <comment ref="D41" authorId="0" shapeId="0" xr:uid="{00000000-0006-0000-0300-00001F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41" authorId="0" shapeId="0" xr:uid="{00000000-0006-0000-0300-000020000000}">
      <text>
        <r>
          <rPr>
            <sz val="8"/>
            <color indexed="81"/>
            <rFont val="Tahoma"/>
            <family val="2"/>
          </rPr>
          <t>Indiquez les sommes débitées de ce compte</t>
        </r>
      </text>
    </comment>
    <comment ref="D44" authorId="0" shapeId="0" xr:uid="{00000000-0006-0000-0300-000021000000}">
      <text>
        <r>
          <rPr>
            <sz val="8"/>
            <color indexed="81"/>
            <rFont val="Tahoma"/>
            <family val="2"/>
          </rPr>
          <t>Entrez le montant des intérêts</t>
        </r>
      </text>
    </comment>
    <comment ref="D45" authorId="0" shapeId="0" xr:uid="{00000000-0006-0000-0300-000022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45" authorId="0" shapeId="0" xr:uid="{00000000-0006-0000-0300-000023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46" authorId="0" shapeId="0" xr:uid="{00000000-0006-0000-0300-000024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49" authorId="0" shapeId="0" xr:uid="{00000000-0006-0000-0300-000025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50" authorId="0" shapeId="0" xr:uid="{00000000-0006-0000-0300-000026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52" authorId="0" shapeId="0" xr:uid="{00000000-0006-0000-0300-000027000000}">
      <text>
        <r>
          <rPr>
            <sz val="8"/>
            <color indexed="81"/>
            <rFont val="Tahoma"/>
            <family val="2"/>
          </rPr>
          <t>Indiquez la nature de l'opération.Ex : virement au compte chèques, virement du compte chèques…</t>
        </r>
      </text>
    </comment>
    <comment ref="D52" authorId="0" shapeId="0" xr:uid="{00000000-0006-0000-0300-000028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52" authorId="0" shapeId="0" xr:uid="{00000000-0006-0000-0300-000029000000}">
      <text>
        <r>
          <rPr>
            <sz val="8"/>
            <color indexed="81"/>
            <rFont val="Tahoma"/>
            <family val="2"/>
          </rPr>
          <t>Indiquez les sommes débitées de ce compte (hors prélèvements sociaux et frais bancaires)</t>
        </r>
      </text>
    </comment>
    <comment ref="D54" authorId="0" shapeId="0" xr:uid="{00000000-0006-0000-0300-00002A000000}">
      <text>
        <r>
          <rPr>
            <sz val="8"/>
            <color indexed="81"/>
            <rFont val="Tahoma"/>
            <family val="2"/>
          </rPr>
          <t>Entrez le montant des intérêts</t>
        </r>
      </text>
    </comment>
    <comment ref="E55" authorId="0" shapeId="0" xr:uid="{00000000-0006-0000-0300-00002B000000}">
      <text>
        <r>
          <rPr>
            <sz val="8"/>
            <color indexed="81"/>
            <rFont val="Tahoma"/>
            <family val="2"/>
          </rPr>
          <t>Entrez ici le montant des prélèvements sociaux et/ou frais bancaires</t>
        </r>
      </text>
    </comment>
    <comment ref="D56" authorId="0" shapeId="0" xr:uid="{00000000-0006-0000-0300-00002C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56" authorId="0" shapeId="0" xr:uid="{00000000-0006-0000-0300-00002D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57" authorId="0" shapeId="0" xr:uid="{00000000-0006-0000-0300-00002E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59" authorId="0" shapeId="0" xr:uid="{00000000-0006-0000-0300-00002F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C62" authorId="0" shapeId="0" xr:uid="{00000000-0006-0000-0300-000030000000}">
      <text>
        <r>
          <rPr>
            <sz val="8"/>
            <color indexed="81"/>
            <rFont val="Tahoma"/>
            <family val="2"/>
          </rPr>
          <t>Indiquez la nature de l'opération.Ex : virement au compte chèques, virement du compte chèques…</t>
        </r>
      </text>
    </comment>
    <comment ref="D62" authorId="0" shapeId="0" xr:uid="{00000000-0006-0000-0300-000031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62" authorId="0" shapeId="0" xr:uid="{00000000-0006-0000-0300-000032000000}">
      <text>
        <r>
          <rPr>
            <sz val="8"/>
            <color indexed="81"/>
            <rFont val="Tahoma"/>
            <family val="2"/>
          </rPr>
          <t>Indiquez les sommes débitées de ce compte (hors prélèvements sociaux et frais bancaires)</t>
        </r>
      </text>
    </comment>
    <comment ref="D64" authorId="0" shapeId="0" xr:uid="{00000000-0006-0000-0300-000033000000}">
      <text>
        <r>
          <rPr>
            <sz val="8"/>
            <color indexed="81"/>
            <rFont val="Tahoma"/>
            <family val="2"/>
          </rPr>
          <t>Entrez le montant des intérêts</t>
        </r>
      </text>
    </comment>
    <comment ref="E65" authorId="0" shapeId="0" xr:uid="{00000000-0006-0000-0300-000034000000}">
      <text>
        <r>
          <rPr>
            <sz val="8"/>
            <color indexed="81"/>
            <rFont val="Tahoma"/>
            <family val="2"/>
          </rPr>
          <t>Entrez ici le montant des prélèvements sociaux et/ou frais bancaires</t>
        </r>
      </text>
    </comment>
    <comment ref="D66" authorId="0" shapeId="0" xr:uid="{00000000-0006-0000-0300-000035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66" authorId="0" shapeId="0" xr:uid="{00000000-0006-0000-0300-000036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67" authorId="0" shapeId="0" xr:uid="{00000000-0006-0000-0300-000037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70" authorId="0" shapeId="0" xr:uid="{00000000-0006-0000-0300-000038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71" authorId="0" shapeId="0" xr:uid="{00000000-0006-0000-0300-000039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73" authorId="0" shapeId="0" xr:uid="{00000000-0006-0000-0300-00003A000000}">
      <text>
        <r>
          <rPr>
            <sz val="8"/>
            <color indexed="81"/>
            <rFont val="Tahoma"/>
            <family val="2"/>
          </rPr>
          <t>Indiquez la nature de l'opération.Ex : virement au compte chèques, virement du compte chèques…</t>
        </r>
      </text>
    </comment>
    <comment ref="D73" authorId="0" shapeId="0" xr:uid="{00000000-0006-0000-0300-00003B000000}">
      <text>
        <r>
          <rPr>
            <sz val="8"/>
            <color indexed="81"/>
            <rFont val="Tahoma"/>
            <family val="2"/>
          </rPr>
          <t>Entrez les sommes portées au crédit de ce compte</t>
        </r>
      </text>
    </comment>
    <comment ref="E73" authorId="0" shapeId="0" xr:uid="{00000000-0006-0000-0300-00003C000000}">
      <text>
        <r>
          <rPr>
            <sz val="8"/>
            <color indexed="81"/>
            <rFont val="Tahoma"/>
            <family val="2"/>
          </rPr>
          <t>Indiquez les sommes débitées de ce compte (hors prélèvements sociaux et frais bancaires)</t>
        </r>
      </text>
    </comment>
    <comment ref="D75" authorId="0" shapeId="0" xr:uid="{00000000-0006-0000-0300-00003D000000}">
      <text>
        <r>
          <rPr>
            <sz val="8"/>
            <color indexed="81"/>
            <rFont val="Tahoma"/>
            <family val="2"/>
          </rPr>
          <t>Entrez le montant des intérêts</t>
        </r>
      </text>
    </comment>
    <comment ref="E76" authorId="0" shapeId="0" xr:uid="{00000000-0006-0000-0300-00003E000000}">
      <text>
        <r>
          <rPr>
            <sz val="8"/>
            <color indexed="81"/>
            <rFont val="Tahoma"/>
            <family val="2"/>
          </rPr>
          <t>Entrez ici le montant des prélèvements sociaux et/ou frais bancaires</t>
        </r>
      </text>
    </comment>
    <comment ref="D77" authorId="0" shapeId="0" xr:uid="{00000000-0006-0000-0300-00003F000000}">
      <text>
        <r>
          <rPr>
            <b/>
            <sz val="8"/>
            <color indexed="81"/>
            <rFont val="Tahoma"/>
            <family val="2"/>
          </rPr>
          <t>Pole Tutelles:</t>
        </r>
        <r>
          <rPr>
            <sz val="8"/>
            <color indexed="81"/>
            <rFont val="Tahoma"/>
            <family val="2"/>
          </rPr>
          <t xml:space="preserve">
Calcul automatique, ne rien inscrire</t>
        </r>
      </text>
    </comment>
    <comment ref="E77" authorId="0" shapeId="0" xr:uid="{00000000-0006-0000-0300-000040000000}">
      <text>
        <r>
          <rPr>
            <b/>
            <sz val="8"/>
            <color indexed="81"/>
            <rFont val="Tahoma"/>
            <family val="2"/>
          </rPr>
          <t>Pole Tutelles:</t>
        </r>
        <r>
          <rPr>
            <sz val="8"/>
            <color indexed="81"/>
            <rFont val="Tahoma"/>
            <family val="2"/>
          </rPr>
          <t xml:space="preserve">
Calcul automatique, ne rien inscrire</t>
        </r>
      </text>
    </comment>
    <comment ref="D78" authorId="0" shapeId="0" xr:uid="{00000000-0006-0000-0300-000041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81" authorId="0" shapeId="0" xr:uid="{00000000-0006-0000-0300-000042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82" authorId="0" shapeId="0" xr:uid="{00000000-0006-0000-0300-000043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84" authorId="0" shapeId="0" xr:uid="{00000000-0006-0000-0300-000044000000}">
      <text>
        <r>
          <rPr>
            <sz val="8"/>
            <color indexed="81"/>
            <rFont val="Tahoma"/>
            <family val="2"/>
          </rPr>
          <t>Indiquez la nature de l'opération.Ex : virement au compte chèques, virement du compte chèques…</t>
        </r>
      </text>
    </comment>
    <comment ref="D84" authorId="0" shapeId="0" xr:uid="{00000000-0006-0000-0300-000045000000}">
      <text>
        <r>
          <rPr>
            <sz val="8"/>
            <color indexed="81"/>
            <rFont val="Tahoma"/>
            <family val="2"/>
          </rPr>
          <t>Entrez les sommes portées au crédit de ce compte</t>
        </r>
      </text>
    </comment>
    <comment ref="E84" authorId="0" shapeId="0" xr:uid="{00000000-0006-0000-0300-000046000000}">
      <text>
        <r>
          <rPr>
            <sz val="8"/>
            <color indexed="81"/>
            <rFont val="Tahoma"/>
            <family val="2"/>
          </rPr>
          <t>Indiquez les sommes débitées de ce compte (hors prélèvements sociaux et frais bancaires)</t>
        </r>
      </text>
    </comment>
    <comment ref="D86" authorId="0" shapeId="0" xr:uid="{00000000-0006-0000-0300-000047000000}">
      <text>
        <r>
          <rPr>
            <sz val="8"/>
            <color indexed="81"/>
            <rFont val="Tahoma"/>
            <family val="2"/>
          </rPr>
          <t>Entrez le montant des intérêts et/ou de l'augmentation de la valeur</t>
        </r>
      </text>
    </comment>
    <comment ref="E87" authorId="0" shapeId="0" xr:uid="{00000000-0006-0000-0300-000048000000}">
      <text>
        <r>
          <rPr>
            <sz val="8"/>
            <color indexed="81"/>
            <rFont val="Tahoma"/>
            <family val="2"/>
          </rPr>
          <t>Entrez ici le montant des prélèvements sociaux et/ou frais bancaires</t>
        </r>
      </text>
    </comment>
    <comment ref="D88" authorId="0" shapeId="0" xr:uid="{00000000-0006-0000-0300-000049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88" authorId="0" shapeId="0" xr:uid="{00000000-0006-0000-0300-00004A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89" authorId="0" shapeId="0" xr:uid="{00000000-0006-0000-0300-00004B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92" authorId="0" shapeId="0" xr:uid="{00000000-0006-0000-0300-00004C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93" authorId="0" shapeId="0" xr:uid="{00000000-0006-0000-0300-00004D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95" authorId="0" shapeId="0" xr:uid="{00000000-0006-0000-0300-00004E000000}">
      <text>
        <r>
          <rPr>
            <sz val="8"/>
            <color indexed="81"/>
            <rFont val="Tahoma"/>
            <family val="2"/>
          </rPr>
          <t>Indiquez la nature de l'opération.Ex : virement au compte chèques, virement du compte chèques…</t>
        </r>
      </text>
    </comment>
    <comment ref="D95" authorId="0" shapeId="0" xr:uid="{00000000-0006-0000-0300-00004F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95" authorId="0" shapeId="0" xr:uid="{00000000-0006-0000-0300-000050000000}">
      <text>
        <r>
          <rPr>
            <sz val="8"/>
            <color indexed="81"/>
            <rFont val="Tahoma"/>
            <family val="2"/>
          </rPr>
          <t>Indiquez les sommes débitées de ce compte (hors prélèvements sociaux, baisse de la valeur des unités de compte…)</t>
        </r>
      </text>
    </comment>
    <comment ref="D97" authorId="0" shapeId="0" xr:uid="{00000000-0006-0000-0300-000051000000}">
      <text>
        <r>
          <rPr>
            <sz val="8"/>
            <color indexed="81"/>
            <rFont val="Tahoma"/>
            <family val="2"/>
          </rPr>
          <t>Entrez le montant des intérêts et/ou de l'augmentation de la valeur</t>
        </r>
      </text>
    </comment>
    <comment ref="E98" authorId="0" shapeId="0" xr:uid="{00000000-0006-0000-0300-000052000000}">
      <text>
        <r>
          <rPr>
            <sz val="8"/>
            <color indexed="81"/>
            <rFont val="Tahoma"/>
            <family val="2"/>
          </rPr>
          <t>Entrez ici le montant des prélèvements sociaux et/ou frais bancaires et/ou baisse de la valeur des unités de compte</t>
        </r>
      </text>
    </comment>
    <comment ref="D99" authorId="0" shapeId="0" xr:uid="{00000000-0006-0000-0300-000053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99" authorId="0" shapeId="0" xr:uid="{00000000-0006-0000-0300-000054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00" authorId="0" shapeId="0" xr:uid="{00000000-0006-0000-0300-000055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03" authorId="0" shapeId="0" xr:uid="{00000000-0006-0000-0300-000056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104" authorId="0" shapeId="0" xr:uid="{00000000-0006-0000-0300-000057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106" authorId="0" shapeId="0" xr:uid="{00000000-0006-0000-0300-000058000000}">
      <text>
        <r>
          <rPr>
            <sz val="8"/>
            <color indexed="81"/>
            <rFont val="Tahoma"/>
            <family val="2"/>
          </rPr>
          <t>Indiquez la nature de l'opération.Ex : virement au compte chèques,achat de parts sociales, d'actions...</t>
        </r>
      </text>
    </comment>
    <comment ref="D106" authorId="0" shapeId="0" xr:uid="{00000000-0006-0000-0300-000059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106" authorId="0" shapeId="0" xr:uid="{00000000-0006-0000-0300-00005A000000}">
      <text>
        <r>
          <rPr>
            <sz val="8"/>
            <color indexed="81"/>
            <rFont val="Tahoma"/>
            <family val="2"/>
          </rPr>
          <t>Indiquez les sommes débitées de ce compte (hors prélèvements sociaux et baisse de la valeur des titres)</t>
        </r>
      </text>
    </comment>
    <comment ref="D108" authorId="0" shapeId="0" xr:uid="{00000000-0006-0000-0300-00005B000000}">
      <text>
        <r>
          <rPr>
            <sz val="8"/>
            <color indexed="81"/>
            <rFont val="Tahoma"/>
            <family val="2"/>
          </rPr>
          <t>Entrez le montant des intérêts et/ou de l'augmentation de la valeur</t>
        </r>
      </text>
    </comment>
    <comment ref="E109" authorId="0" shapeId="0" xr:uid="{00000000-0006-0000-0300-00005C000000}">
      <text>
        <r>
          <rPr>
            <sz val="8"/>
            <color indexed="81"/>
            <rFont val="Tahoma"/>
            <family val="2"/>
          </rPr>
          <t>Entrez ici le montant des prélèvements sociaux et/ou frais bancaires et/ou baisse de la valeur des titres</t>
        </r>
      </text>
    </comment>
    <comment ref="D110" authorId="0" shapeId="0" xr:uid="{00000000-0006-0000-0300-00005D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110" authorId="0" shapeId="0" xr:uid="{00000000-0006-0000-0300-00005E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11" authorId="0" shapeId="0" xr:uid="{00000000-0006-0000-0300-00005F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14" authorId="0" shapeId="0" xr:uid="{00000000-0006-0000-0300-000060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115" authorId="0" shapeId="0" xr:uid="{00000000-0006-0000-0300-000061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117" authorId="0" shapeId="0" xr:uid="{00000000-0006-0000-0300-000062000000}">
      <text>
        <r>
          <rPr>
            <sz val="8"/>
            <color indexed="81"/>
            <rFont val="Tahoma"/>
            <family val="2"/>
          </rPr>
          <t>Indiquez la nature de l'opération.Ex : virement au compte chèques,achat de parts sociales, d'actions...</t>
        </r>
      </text>
    </comment>
    <comment ref="D117" authorId="0" shapeId="0" xr:uid="{00000000-0006-0000-0300-000063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117" authorId="0" shapeId="0" xr:uid="{00000000-0006-0000-0300-000064000000}">
      <text>
        <r>
          <rPr>
            <sz val="8"/>
            <color indexed="81"/>
            <rFont val="Tahoma"/>
            <family val="2"/>
          </rPr>
          <t>Indiquez les sommes débitées de ce compte (hors prélèvements sociaux et baisse de la valeur des titres)</t>
        </r>
      </text>
    </comment>
    <comment ref="D119" authorId="0" shapeId="0" xr:uid="{00000000-0006-0000-0300-000065000000}">
      <text>
        <r>
          <rPr>
            <sz val="8"/>
            <color indexed="81"/>
            <rFont val="Tahoma"/>
            <family val="2"/>
          </rPr>
          <t>Entrez le montant des intérêts et/ou de l'augmentation de la valeur</t>
        </r>
      </text>
    </comment>
    <comment ref="E120" authorId="0" shapeId="0" xr:uid="{00000000-0006-0000-0300-000066000000}">
      <text>
        <r>
          <rPr>
            <sz val="8"/>
            <color indexed="81"/>
            <rFont val="Tahoma"/>
            <family val="2"/>
          </rPr>
          <t>Entrez ici le montant des prélèvements sociaux et/ou frais bancaires et/ou baisse de la valeur des titres</t>
        </r>
      </text>
    </comment>
    <comment ref="D121" authorId="0" shapeId="0" xr:uid="{00000000-0006-0000-0300-000067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121" authorId="0" shapeId="0" xr:uid="{00000000-0006-0000-0300-000068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22" authorId="0" shapeId="0" xr:uid="{00000000-0006-0000-0300-000069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25" authorId="0" shapeId="0" xr:uid="{00000000-0006-0000-0300-00006A000000}">
      <text>
        <r>
          <rPr>
            <sz val="8"/>
            <color indexed="81"/>
            <rFont val="Tahoma"/>
            <family val="2"/>
          </rPr>
          <t>Intitulé ne devant pas être modifié</t>
        </r>
      </text>
    </comment>
    <comment ref="D126" authorId="0" shapeId="0" xr:uid="{00000000-0006-0000-0300-00006B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C128" authorId="0" shapeId="0" xr:uid="{00000000-0006-0000-0300-00006C000000}">
      <text>
        <r>
          <rPr>
            <sz val="8"/>
            <color indexed="81"/>
            <rFont val="Tahoma"/>
            <family val="2"/>
          </rPr>
          <t>Indiquez la nature de l'opération.Ex : virement au compte chèques,achat de parts sociales, d'actions...</t>
        </r>
      </text>
    </comment>
    <comment ref="D128" authorId="0" shapeId="0" xr:uid="{00000000-0006-0000-0300-00006D000000}">
      <text>
        <r>
          <rPr>
            <sz val="8"/>
            <color indexed="81"/>
            <rFont val="Tahoma"/>
            <family val="2"/>
          </rPr>
          <t>Entrez les sommes portées au crédit de ce compte (hors intérêts et plus values)</t>
        </r>
      </text>
    </comment>
    <comment ref="E128" authorId="0" shapeId="0" xr:uid="{00000000-0006-0000-0300-00006E000000}">
      <text>
        <r>
          <rPr>
            <sz val="8"/>
            <color indexed="81"/>
            <rFont val="Tahoma"/>
            <family val="2"/>
          </rPr>
          <t>Indiquez les sommes débitées de ce compte (hors prélèvements sociaux et baisse de la valeur des titres)</t>
        </r>
      </text>
    </comment>
    <comment ref="D130" authorId="0" shapeId="0" xr:uid="{00000000-0006-0000-0300-00006F000000}">
      <text>
        <r>
          <rPr>
            <sz val="8"/>
            <color indexed="81"/>
            <rFont val="Tahoma"/>
            <family val="2"/>
          </rPr>
          <t>Entrez le montant des intérêts et/ou de l'augmentation de la valeur</t>
        </r>
      </text>
    </comment>
    <comment ref="E131" authorId="0" shapeId="0" xr:uid="{00000000-0006-0000-0300-000070000000}">
      <text>
        <r>
          <rPr>
            <sz val="8"/>
            <color indexed="81"/>
            <rFont val="Tahoma"/>
            <family val="2"/>
          </rPr>
          <t>Entrez ici le montant des prélèvements sociaux et/ou frais bancaires et/ou baisse de la valeur des titres</t>
        </r>
      </text>
    </comment>
    <comment ref="D132" authorId="0" shapeId="0" xr:uid="{00000000-0006-0000-0300-000071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E132" authorId="0" shapeId="0" xr:uid="{00000000-0006-0000-0300-000072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  <comment ref="D133" authorId="0" shapeId="0" xr:uid="{00000000-0006-0000-0300-000073000000}">
      <text>
        <r>
          <rPr>
            <sz val="8"/>
            <color indexed="81"/>
            <rFont val="Tahoma"/>
            <family val="2"/>
          </rPr>
          <t>Calcul automatique, ne rien inscrire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Pole Tutelles</author>
  </authors>
  <commentList>
    <comment ref="B3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Calcul automatique, ne rien inscrire 
</t>
        </r>
      </text>
    </comment>
    <comment ref="B4" authorId="0" shapeId="0" xr:uid="{00000000-0006-0000-0400-000002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5" authorId="0" shapeId="0" xr:uid="{00000000-0006-0000-0400-000003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6" authorId="0" shapeId="0" xr:uid="{00000000-0006-0000-0400-000004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7" authorId="0" shapeId="0" xr:uid="{00000000-0006-0000-0400-000005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8" authorId="0" shapeId="0" xr:uid="{00000000-0006-0000-0400-000006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9" authorId="0" shapeId="0" xr:uid="{00000000-0006-0000-0400-000007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10" authorId="0" shapeId="0" xr:uid="{00000000-0006-0000-0400-000008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11" authorId="0" shapeId="0" xr:uid="{00000000-0006-0000-0400-000009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12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Calcul automatique,
 ne rien inscrire</t>
        </r>
      </text>
    </comment>
    <comment ref="B14" authorId="0" shapeId="0" xr:uid="{00000000-0006-0000-0400-00000B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18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Calcul automatique,
 ne rien inscrire</t>
        </r>
      </text>
    </comment>
    <comment ref="B19" authorId="0" shapeId="0" xr:uid="{00000000-0006-0000-0400-00000D000000}">
      <text>
        <r>
          <rPr>
            <sz val="8"/>
            <color indexed="81"/>
            <rFont val="Tahoma"/>
            <family val="2"/>
          </rPr>
          <t xml:space="preserve">Calcul automatique,
 ne rien inscrire
</t>
        </r>
      </text>
    </comment>
    <comment ref="B20" authorId="0" shapeId="0" xr:uid="{00000000-0006-0000-0400-00000E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21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Calcul automatique,
 ne rien inscrire</t>
        </r>
      </text>
    </comment>
    <comment ref="B22" authorId="0" shapeId="0" xr:uid="{00000000-0006-0000-0400-000010000000}">
      <text>
        <r>
          <rPr>
            <sz val="8"/>
            <color indexed="81"/>
            <rFont val="Tahoma"/>
            <family val="2"/>
          </rPr>
          <t xml:space="preserve">Calcul automatique,
 ne rien inscrire
</t>
        </r>
      </text>
    </comment>
    <comment ref="B23" authorId="0" shapeId="0" xr:uid="{00000000-0006-0000-0400-000011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24" authorId="0" shapeId="0" xr:uid="{00000000-0006-0000-0400-000012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25" authorId="0" shapeId="0" xr:uid="{00000000-0006-0000-0400-000013000000}">
      <text>
        <r>
          <rPr>
            <sz val="8"/>
            <color indexed="81"/>
            <rFont val="Tahoma"/>
            <family val="2"/>
          </rPr>
          <t xml:space="preserve">Calcul automatique,
 ne rien inscrire
</t>
        </r>
      </text>
    </comment>
    <comment ref="B26" authorId="0" shapeId="0" xr:uid="{00000000-0006-0000-0400-000014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27" authorId="0" shapeId="0" xr:uid="{00000000-0006-0000-0400-000015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28" authorId="0" shapeId="0" xr:uid="{00000000-0006-0000-0400-000016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29" authorId="0" shapeId="0" xr:uid="{00000000-0006-0000-0400-000017000000}">
      <text>
        <r>
          <rPr>
            <b/>
            <sz val="8"/>
            <color indexed="81"/>
            <rFont val="Tahoma"/>
            <family val="2"/>
          </rPr>
          <t>Calcul automatique,
 ne rien inscrire</t>
        </r>
      </text>
    </comment>
    <comment ref="B30" authorId="0" shapeId="0" xr:uid="{00000000-0006-0000-0400-000018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31" authorId="0" shapeId="0" xr:uid="{00000000-0006-0000-0400-000019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32" authorId="0" shapeId="0" xr:uid="{00000000-0006-0000-0400-00001A000000}">
      <text>
        <r>
          <rPr>
            <sz val="8"/>
            <color indexed="81"/>
            <rFont val="Tahoma"/>
            <family val="2"/>
          </rPr>
          <t xml:space="preserve">Calcul automatique,
 ne rien inscrire
</t>
        </r>
      </text>
    </comment>
    <comment ref="B33" authorId="0" shapeId="0" xr:uid="{00000000-0006-0000-0400-00001B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34" authorId="0" shapeId="0" xr:uid="{00000000-0006-0000-0400-00001C000000}">
      <text>
        <r>
          <rPr>
            <sz val="8"/>
            <color indexed="81"/>
            <rFont val="Tahoma"/>
            <family val="2"/>
          </rPr>
          <t xml:space="preserve">Calcul automatique,
 ne rien inscrire
</t>
        </r>
      </text>
    </comment>
    <comment ref="B35" authorId="0" shapeId="0" xr:uid="{00000000-0006-0000-0400-00001D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  <comment ref="B37" authorId="0" shapeId="0" xr:uid="{00000000-0006-0000-0400-00001E000000}">
      <text>
        <r>
          <rPr>
            <sz val="8"/>
            <color indexed="81"/>
            <rFont val="Tahoma"/>
            <family val="2"/>
          </rPr>
          <t>Calcul automatique,
 ne rien inscrire</t>
        </r>
      </text>
    </comment>
  </commentList>
</comments>
</file>

<file path=xl/sharedStrings.xml><?xml version="1.0" encoding="utf-8"?>
<sst xmlns="http://schemas.openxmlformats.org/spreadsheetml/2006/main" count="931" uniqueCount="166">
  <si>
    <t>Nature des avoirs</t>
  </si>
  <si>
    <t>Nature de l'opération</t>
  </si>
  <si>
    <t>Recettes</t>
  </si>
  <si>
    <t>Dépenses</t>
  </si>
  <si>
    <t>Total de l'année</t>
  </si>
  <si>
    <t>date</t>
  </si>
  <si>
    <t>Nature précise de l’opération</t>
  </si>
  <si>
    <t>crédit</t>
  </si>
  <si>
    <t>débit</t>
  </si>
  <si>
    <t xml:space="preserve"> </t>
  </si>
  <si>
    <t>Total des opérations</t>
  </si>
  <si>
    <t>Nature des recettes</t>
  </si>
  <si>
    <t>montant annuel</t>
  </si>
  <si>
    <t>Allocation adulte handicapé</t>
  </si>
  <si>
    <t>TOTAL DES RECETTES DE L'ANNEE</t>
  </si>
  <si>
    <t>Remboursements divers</t>
  </si>
  <si>
    <t>Frais d'hébergement</t>
  </si>
  <si>
    <t>TOTAL DES DEPENSES DE L'ANNEE</t>
  </si>
  <si>
    <t>Nature des dépenses</t>
  </si>
  <si>
    <t>Remboursements maladie</t>
  </si>
  <si>
    <t>Impôts</t>
  </si>
  <si>
    <t>Aide à domicile</t>
  </si>
  <si>
    <t>Revenus mobiliers</t>
  </si>
  <si>
    <t>Mouvements annuels sur le compte courant</t>
  </si>
  <si>
    <t>Livret d'Epargne Populaire (L.E.P)</t>
  </si>
  <si>
    <t>Plan d'Epargne Populaire ( PEP)</t>
  </si>
  <si>
    <t>Plan d'Epargne Logement (PEL)</t>
  </si>
  <si>
    <t>Compte Epargne Logement (CEL)</t>
  </si>
  <si>
    <t>Plan Epargne Retraite (PERP) </t>
  </si>
  <si>
    <t>Assurance-vie</t>
  </si>
  <si>
    <t>Plan d’Epargne en Actions (PEA) </t>
  </si>
  <si>
    <t>Compte-titres </t>
  </si>
  <si>
    <t>Autres (A préciser)</t>
  </si>
  <si>
    <t>TOTAL :</t>
  </si>
  <si>
    <t xml:space="preserve">EVOLUTION DU PATRIMOINE IMMOBILIER PENDANT L'EXERCICE ANNUEL : </t>
  </si>
  <si>
    <t>Immeuble</t>
  </si>
  <si>
    <t>Estimation</t>
  </si>
  <si>
    <t xml:space="preserve">DETTES : </t>
  </si>
  <si>
    <t>Créancier</t>
  </si>
  <si>
    <t>Remboursement</t>
  </si>
  <si>
    <t>Durée</t>
  </si>
  <si>
    <t>Solde</t>
  </si>
  <si>
    <t>SUCCESSION EN COURS :</t>
  </si>
  <si>
    <t>Nom du défunt :</t>
  </si>
  <si>
    <t>Coordonnées du Notaire :</t>
  </si>
  <si>
    <t>Evènement</t>
  </si>
  <si>
    <t xml:space="preserve">COMPTE DE GESTION </t>
  </si>
  <si>
    <t>Régime de Protection:</t>
  </si>
  <si>
    <t>N° R.G:</t>
  </si>
  <si>
    <t>Banque et n° compte</t>
  </si>
  <si>
    <t>Livret Développement Durable (LDD)</t>
  </si>
  <si>
    <t>+</t>
  </si>
  <si>
    <t>-</t>
  </si>
  <si>
    <t>=</t>
  </si>
  <si>
    <t>*……………………………………………………………………………………………………………………………………………….</t>
  </si>
  <si>
    <t>Ce solde est réparti sur les comptes et placements qui suivent :</t>
  </si>
  <si>
    <t>Lien de parenté :</t>
  </si>
  <si>
    <t>RECETTES ANNUELLES (TOUS COMPTES BANCAIRES CONFONDUS)</t>
  </si>
  <si>
    <t>Type de compte :</t>
  </si>
  <si>
    <t>Retraite</t>
  </si>
  <si>
    <t xml:space="preserve"> Pensions, retraites</t>
  </si>
  <si>
    <t>DEPENSES ANNUELLES (TOUS COMPTES BANCAIRES CONFONDUS)</t>
  </si>
  <si>
    <t>Tribunal compétent :</t>
  </si>
  <si>
    <t>Nom de la personne protégée :</t>
  </si>
  <si>
    <t xml:space="preserve"> Salaires, chômage</t>
  </si>
  <si>
    <t>Allocations (familiales, logement, RSA, APA…)</t>
  </si>
  <si>
    <t>Loyers, Fermages</t>
  </si>
  <si>
    <t xml:space="preserve"> Frais d'hébergement en établissement</t>
  </si>
  <si>
    <t>Frais d'accueil familial</t>
  </si>
  <si>
    <t xml:space="preserve"> Frais d'accueil familial</t>
  </si>
  <si>
    <t>Nourriture, vie courante</t>
  </si>
  <si>
    <t>Frais vestimentaires</t>
  </si>
  <si>
    <t>Equipement(s), réparation d'équipement(s)</t>
  </si>
  <si>
    <t>Assurances, mutuelle</t>
  </si>
  <si>
    <t>Soins médicaux</t>
  </si>
  <si>
    <t>Impôts sur le revenu, impôts locaux</t>
  </si>
  <si>
    <t>Transport, véhicule, déplacements</t>
  </si>
  <si>
    <t>Loyers, mensualités de prêt immobilier</t>
  </si>
  <si>
    <t>Frais sur bien immobiliers (entretien, gestion)</t>
  </si>
  <si>
    <t>Electricité, gaz, fuel, eau</t>
  </si>
  <si>
    <t>Téléphone fixe, mobile, internet</t>
  </si>
  <si>
    <t>Vacances, loisirs</t>
  </si>
  <si>
    <t>Argent laissé à la libre disposition de la personne protégée</t>
  </si>
  <si>
    <t xml:space="preserve">Remboursement de dette(s) </t>
  </si>
  <si>
    <t>Moins values/pertes sur placements/produits financiers</t>
  </si>
  <si>
    <t>Allocation Adulte Handicapé</t>
  </si>
  <si>
    <t>Prestation de Compensation du Handicap ou Tierce Personne</t>
  </si>
  <si>
    <t>Equipement</t>
  </si>
  <si>
    <t>Déplacements</t>
  </si>
  <si>
    <t>Entretien immobilier</t>
  </si>
  <si>
    <t>Dette</t>
  </si>
  <si>
    <t>Livret A ou Livret Bleu</t>
  </si>
  <si>
    <t>Prélèvements sociaux/Moins values</t>
  </si>
  <si>
    <t>versement intérêts/Plus Values</t>
  </si>
  <si>
    <t>BILAN FINANCIER :</t>
  </si>
  <si>
    <t>Assurance/mutuelle</t>
  </si>
  <si>
    <t>Loyer/prêt immobilier</t>
  </si>
  <si>
    <t>Electricité/gaz/eau/fuel</t>
  </si>
  <si>
    <t>Vacances/loisirs</t>
  </si>
  <si>
    <t>Loyer/fermage</t>
  </si>
  <si>
    <t>Salaire/chômage</t>
  </si>
  <si>
    <t>Allocation</t>
  </si>
  <si>
    <r>
      <t>Observations éventuelles sur l’évolution d’autres valeurs mobilières (Coffre, mobilier de valeur, créance…)</t>
    </r>
    <r>
      <rPr>
        <sz val="11"/>
        <rFont val="Arial"/>
        <family val="2"/>
      </rPr>
      <t> :</t>
    </r>
  </si>
  <si>
    <t>Produits financiers (intérêts des placements...etc)</t>
  </si>
  <si>
    <t>Prestation de Compensation</t>
  </si>
  <si>
    <t>Mouvements de comptes</t>
  </si>
  <si>
    <t xml:space="preserve">Prélèvements sociaux et frais </t>
  </si>
  <si>
    <t>Prélèvements sociaux / Moins Values</t>
  </si>
  <si>
    <t>Le tuteur/curateur certifie le présent compte de gestion sincère et véritable.</t>
  </si>
  <si>
    <t xml:space="preserve">Le </t>
  </si>
  <si>
    <t>Signature du ou des tuteur(s)/curateur(s)</t>
  </si>
  <si>
    <t>Signature du subrogé-tuteur ou subrogé-curateur :</t>
  </si>
  <si>
    <t xml:space="preserve">Vérification du greffier </t>
  </si>
  <si>
    <t>en chef en date du :</t>
  </si>
  <si>
    <t>Téléphone, internet</t>
  </si>
  <si>
    <t>total du mois de janvier</t>
  </si>
  <si>
    <t>total du mois de février</t>
  </si>
  <si>
    <t>total du mois de mars</t>
  </si>
  <si>
    <t>total du mois d'avril</t>
  </si>
  <si>
    <t>total du mois de mai</t>
  </si>
  <si>
    <t>total du mois de juin</t>
  </si>
  <si>
    <t>total du mois de juillet</t>
  </si>
  <si>
    <t>total du mois d'août</t>
  </si>
  <si>
    <t>total du mois de septembre</t>
  </si>
  <si>
    <t>total du mois de novembre</t>
  </si>
  <si>
    <t>total du mois de décembre</t>
  </si>
  <si>
    <t>Compte-chèques n°1</t>
  </si>
  <si>
    <t>Compte chèques n°2</t>
  </si>
  <si>
    <t>Solde au 01/01/2020</t>
  </si>
  <si>
    <t>total du mois d'octobre</t>
  </si>
  <si>
    <t>Nouveau solde au 31/12/2020</t>
  </si>
  <si>
    <t xml:space="preserve">    COMPTE-RENDU DES DILIGENCES AU TITRE DE LA PROTECTION DE LA PERSONNE</t>
  </si>
  <si>
    <t>(article 463 du code civil)</t>
  </si>
  <si>
    <r>
      <t>Nom de la personne protégée</t>
    </r>
    <r>
      <rPr>
        <sz val="11"/>
        <rFont val="Calibri"/>
        <family val="2"/>
      </rPr>
      <t xml:space="preserve"> : </t>
    </r>
  </si>
  <si>
    <t xml:space="preserve">Mesure de protection :    </t>
  </si>
  <si>
    <t>Nom et adresse du (ou des) représentant(s) :</t>
  </si>
  <si>
    <t>Le majeur protégé  :</t>
  </si>
  <si>
    <t>A l'adresse suivante :</t>
  </si>
  <si>
    <t xml:space="preserve">Changements intervenus dans l'environnement, le lieu de vie, le travail, l'insertion sociale ou la vie familiale de </t>
  </si>
  <si>
    <t xml:space="preserve">la personne protégée : </t>
  </si>
  <si>
    <t xml:space="preserve">Evolution de l'état de santé de la personne protégée et conséquences sur sa capacité à décider ou à participer </t>
  </si>
  <si>
    <t xml:space="preserve">aux décisions la concernant : </t>
  </si>
  <si>
    <t xml:space="preserve">Difficultés particulières de la personne protégée : </t>
  </si>
  <si>
    <t xml:space="preserve">Difficultés rencontrées par le tuteur ou le curateur (d'ordres financier, administratif, relationnel) : </t>
  </si>
  <si>
    <t>Date :</t>
  </si>
  <si>
    <t>Signature :</t>
  </si>
  <si>
    <t>Solde des comptes et placements au 01 janvier 2022 :</t>
  </si>
  <si>
    <t>Recettes de l'année 2022 :</t>
  </si>
  <si>
    <t xml:space="preserve">Dépenses de l'année 2022 : </t>
  </si>
  <si>
    <t>Solde des comptes et placements au 31 décembre 2022 :</t>
  </si>
  <si>
    <t>Solde au 01/01/2022</t>
  </si>
  <si>
    <t>Solde au 31/12/2022</t>
  </si>
  <si>
    <t>solde au 31/01/2022</t>
  </si>
  <si>
    <t>solde au 29/02/2022</t>
  </si>
  <si>
    <t>solde au 31/03/2022</t>
  </si>
  <si>
    <t>solde au 30/04/2022</t>
  </si>
  <si>
    <t>solde au 31/05/2022</t>
  </si>
  <si>
    <t>solde au 30/06/2022</t>
  </si>
  <si>
    <t>solde au 31/07/2022</t>
  </si>
  <si>
    <t>solde au 31/08/2022</t>
  </si>
  <si>
    <t>solde au 30/09/2022</t>
  </si>
  <si>
    <t>solde au 31/10/2022</t>
  </si>
  <si>
    <t>solde au 30/11/2022</t>
  </si>
  <si>
    <t>solde au 31/12/2022</t>
  </si>
  <si>
    <t>OPERATIONS SUR PLACEMENTS 2022</t>
  </si>
  <si>
    <t>Nouveau solde au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</si>
</sst>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000000"/>
      <name val="Segoe U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auto="1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8"/>
      </bottom>
      <diagonal/>
    </border>
    <border>
      <left/>
      <right style="double">
        <color indexed="64"/>
      </right>
      <top style="double">
        <color indexed="64"/>
      </top>
      <bottom style="thick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/>
      <diagonal style="thin">
        <color theme="0" tint="-0.14996795556505021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164" fontId="2" fillId="0" borderId="0" xfId="0" applyNumberFormat="1" applyFont="1"/>
    <xf numFmtId="164" fontId="2" fillId="0" borderId="0" xfId="0" applyNumberFormat="1" applyFont="1" applyBorder="1"/>
    <xf numFmtId="0" fontId="2" fillId="0" borderId="0" xfId="0" applyFont="1" applyBorder="1" applyAlignment="1">
      <alignment shrinkToFit="1"/>
    </xf>
    <xf numFmtId="164" fontId="3" fillId="0" borderId="0" xfId="0" applyNumberFormat="1" applyFont="1" applyBorder="1"/>
    <xf numFmtId="0" fontId="3" fillId="0" borderId="0" xfId="0" applyFont="1" applyBorder="1" applyAlignment="1">
      <alignment shrinkToFit="1"/>
    </xf>
    <xf numFmtId="0" fontId="2" fillId="0" borderId="0" xfId="0" applyFont="1"/>
    <xf numFmtId="44" fontId="2" fillId="0" borderId="0" xfId="1" applyFont="1" applyBorder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44" fontId="3" fillId="0" borderId="1" xfId="1" applyFont="1" applyBorder="1" applyAlignment="1">
      <alignment horizontal="center"/>
    </xf>
    <xf numFmtId="0" fontId="3" fillId="0" borderId="0" xfId="0" applyFont="1" applyBorder="1"/>
    <xf numFmtId="44" fontId="3" fillId="0" borderId="0" xfId="1" applyFont="1" applyBorder="1" applyAlignment="1"/>
    <xf numFmtId="44" fontId="2" fillId="0" borderId="4" xfId="1" applyFont="1" applyBorder="1" applyAlignment="1">
      <alignment wrapText="1"/>
    </xf>
    <xf numFmtId="0" fontId="3" fillId="0" borderId="0" xfId="0" applyFont="1"/>
    <xf numFmtId="44" fontId="3" fillId="0" borderId="1" xfId="0" applyNumberFormat="1" applyFont="1" applyBorder="1"/>
    <xf numFmtId="0" fontId="2" fillId="0" borderId="3" xfId="0" applyFont="1" applyBorder="1" applyAlignment="1">
      <alignment horizontal="left"/>
    </xf>
    <xf numFmtId="44" fontId="2" fillId="0" borderId="3" xfId="0" applyNumberFormat="1" applyFont="1" applyBorder="1" applyAlignment="1">
      <alignment wrapText="1"/>
    </xf>
    <xf numFmtId="44" fontId="2" fillId="0" borderId="3" xfId="0" applyNumberFormat="1" applyFont="1" applyBorder="1"/>
    <xf numFmtId="44" fontId="3" fillId="0" borderId="0" xfId="0" applyNumberFormat="1" applyFont="1" applyBorder="1"/>
    <xf numFmtId="0" fontId="3" fillId="0" borderId="5" xfId="0" applyFont="1" applyBorder="1" applyAlignment="1"/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2" fillId="0" borderId="11" xfId="0" applyFont="1" applyBorder="1" applyAlignment="1"/>
    <xf numFmtId="0" fontId="3" fillId="0" borderId="0" xfId="0" applyNumberFormat="1" applyFont="1" applyBorder="1" applyAlignment="1">
      <alignment horizontal="center"/>
    </xf>
    <xf numFmtId="44" fontId="3" fillId="0" borderId="5" xfId="1" applyFont="1" applyBorder="1" applyAlignment="1"/>
    <xf numFmtId="164" fontId="3" fillId="0" borderId="14" xfId="0" applyNumberFormat="1" applyFont="1" applyBorder="1"/>
    <xf numFmtId="0" fontId="3" fillId="0" borderId="15" xfId="0" applyFont="1" applyBorder="1" applyAlignment="1">
      <alignment shrinkToFit="1"/>
    </xf>
    <xf numFmtId="44" fontId="3" fillId="0" borderId="14" xfId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/>
    <xf numFmtId="44" fontId="2" fillId="0" borderId="1" xfId="1" applyFont="1" applyBorder="1" applyAlignment="1">
      <alignment horizontal="left" wrapText="1"/>
    </xf>
    <xf numFmtId="44" fontId="2" fillId="0" borderId="1" xfId="1" applyFont="1" applyBorder="1" applyAlignment="1">
      <alignment horizontal="left"/>
    </xf>
    <xf numFmtId="44" fontId="2" fillId="0" borderId="16" xfId="0" applyNumberFormat="1" applyFont="1" applyBorder="1" applyAlignment="1">
      <alignment horizontal="right"/>
    </xf>
    <xf numFmtId="44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left" indent="15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18" xfId="0" applyFont="1" applyBorder="1"/>
    <xf numFmtId="164" fontId="2" fillId="0" borderId="16" xfId="0" applyNumberFormat="1" applyFont="1" applyBorder="1" applyAlignment="1">
      <alignment horizontal="right"/>
    </xf>
    <xf numFmtId="0" fontId="3" fillId="0" borderId="19" xfId="0" applyFont="1" applyBorder="1"/>
    <xf numFmtId="0" fontId="2" fillId="0" borderId="2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164" fontId="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/>
    <xf numFmtId="0" fontId="1" fillId="0" borderId="0" xfId="0" applyFont="1" applyBorder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1" xfId="0" applyFont="1" applyFill="1" applyBorder="1" applyAlignment="1">
      <alignment shrinkToFit="1"/>
    </xf>
    <xf numFmtId="44" fontId="2" fillId="0" borderId="1" xfId="1" applyFont="1" applyBorder="1" applyAlignment="1">
      <alignment horizontal="center"/>
    </xf>
    <xf numFmtId="0" fontId="2" fillId="0" borderId="0" xfId="0" applyFont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/>
    <xf numFmtId="0" fontId="2" fillId="3" borderId="5" xfId="0" applyFont="1" applyFill="1" applyBorder="1" applyAlignment="1"/>
    <xf numFmtId="0" fontId="2" fillId="4" borderId="5" xfId="0" applyFont="1" applyFill="1" applyBorder="1" applyAlignment="1"/>
    <xf numFmtId="0" fontId="3" fillId="0" borderId="30" xfId="0" applyFont="1" applyFill="1" applyBorder="1"/>
    <xf numFmtId="0" fontId="3" fillId="0" borderId="31" xfId="0" applyFont="1" applyFill="1" applyBorder="1"/>
    <xf numFmtId="0" fontId="2" fillId="0" borderId="5" xfId="0" applyFont="1" applyFill="1" applyBorder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44" fontId="2" fillId="0" borderId="0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3" fillId="0" borderId="7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shrinkToFit="1"/>
    </xf>
    <xf numFmtId="0" fontId="3" fillId="0" borderId="30" xfId="0" applyFont="1" applyBorder="1" applyAlignment="1"/>
    <xf numFmtId="0" fontId="3" fillId="0" borderId="33" xfId="0" applyFont="1" applyBorder="1" applyAlignment="1">
      <alignment shrinkToFit="1"/>
    </xf>
    <xf numFmtId="0" fontId="3" fillId="0" borderId="35" xfId="0" applyFont="1" applyBorder="1" applyAlignment="1"/>
    <xf numFmtId="0" fontId="3" fillId="0" borderId="36" xfId="0" applyFont="1" applyBorder="1" applyAlignment="1">
      <alignment shrinkToFit="1"/>
    </xf>
    <xf numFmtId="0" fontId="5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/>
    <xf numFmtId="44" fontId="2" fillId="0" borderId="0" xfId="1" applyFont="1" applyBorder="1" applyAlignment="1"/>
    <xf numFmtId="0" fontId="3" fillId="0" borderId="1" xfId="1" applyNumberFormat="1" applyFont="1" applyBorder="1" applyAlignment="1"/>
    <xf numFmtId="0" fontId="3" fillId="0" borderId="1" xfId="0" applyNumberFormat="1" applyFont="1" applyBorder="1" applyAlignment="1"/>
    <xf numFmtId="44" fontId="2" fillId="0" borderId="1" xfId="1" applyFont="1" applyBorder="1" applyAlignment="1"/>
    <xf numFmtId="0" fontId="0" fillId="0" borderId="0" xfId="0" applyBorder="1" applyAlignment="1"/>
    <xf numFmtId="44" fontId="2" fillId="0" borderId="53" xfId="1" applyFont="1" applyFill="1" applyBorder="1" applyAlignment="1"/>
    <xf numFmtId="44" fontId="2" fillId="0" borderId="54" xfId="1" applyFont="1" applyFill="1" applyBorder="1" applyAlignment="1"/>
    <xf numFmtId="44" fontId="2" fillId="5" borderId="1" xfId="1" applyFont="1" applyFill="1" applyBorder="1" applyAlignment="1"/>
    <xf numFmtId="44" fontId="2" fillId="5" borderId="53" xfId="1" applyFont="1" applyFill="1" applyBorder="1" applyAlignment="1"/>
    <xf numFmtId="0" fontId="1" fillId="0" borderId="0" xfId="2" applyFont="1" applyFill="1" applyBorder="1" applyProtection="1"/>
    <xf numFmtId="0" fontId="1" fillId="0" borderId="33" xfId="2" applyFont="1" applyFill="1" applyBorder="1" applyProtection="1"/>
    <xf numFmtId="0" fontId="1" fillId="0" borderId="23" xfId="2" applyFont="1" applyFill="1" applyBorder="1" applyProtection="1"/>
    <xf numFmtId="0" fontId="1" fillId="0" borderId="24" xfId="2" applyFont="1" applyFill="1" applyBorder="1" applyProtection="1"/>
    <xf numFmtId="0" fontId="1" fillId="0" borderId="0" xfId="2" applyFont="1" applyFill="1" applyBorder="1" applyAlignment="1" applyProtection="1"/>
    <xf numFmtId="0" fontId="11" fillId="0" borderId="31" xfId="2" applyFont="1" applyFill="1" applyBorder="1" applyAlignment="1" applyProtection="1"/>
    <xf numFmtId="0" fontId="1" fillId="0" borderId="60" xfId="2" applyFont="1" applyFill="1" applyBorder="1" applyAlignment="1" applyProtection="1"/>
    <xf numFmtId="0" fontId="1" fillId="7" borderId="64" xfId="2" applyFont="1" applyFill="1" applyBorder="1" applyAlignment="1" applyProtection="1"/>
    <xf numFmtId="0" fontId="1" fillId="0" borderId="64" xfId="2" applyFont="1" applyFill="1" applyBorder="1" applyAlignment="1" applyProtection="1"/>
    <xf numFmtId="0" fontId="11" fillId="0" borderId="63" xfId="2" applyFont="1" applyFill="1" applyBorder="1" applyAlignment="1" applyProtection="1"/>
    <xf numFmtId="0" fontId="1" fillId="0" borderId="23" xfId="2" applyFont="1" applyFill="1" applyBorder="1" applyAlignment="1" applyProtection="1"/>
    <xf numFmtId="0" fontId="12" fillId="0" borderId="30" xfId="2" applyFont="1" applyFill="1" applyBorder="1" applyProtection="1"/>
    <xf numFmtId="0" fontId="12" fillId="0" borderId="31" xfId="2" applyFont="1" applyFill="1" applyBorder="1" applyProtection="1"/>
    <xf numFmtId="0" fontId="10" fillId="0" borderId="0" xfId="2" applyFont="1" applyFill="1" applyBorder="1" applyAlignment="1" applyProtection="1">
      <alignment vertical="center"/>
    </xf>
    <xf numFmtId="0" fontId="2" fillId="2" borderId="2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shrinkToFit="1"/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shrinkToFit="1"/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29" xfId="0" applyNumberFormat="1" applyFont="1" applyFill="1" applyBorder="1" applyProtection="1">
      <protection locked="0"/>
    </xf>
    <xf numFmtId="0" fontId="2" fillId="4" borderId="7" xfId="0" applyFont="1" applyFill="1" applyBorder="1" applyAlignment="1" applyProtection="1">
      <alignment shrinkToFit="1"/>
      <protection locked="0"/>
    </xf>
    <xf numFmtId="165" fontId="2" fillId="2" borderId="1" xfId="1" applyNumberFormat="1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protection locked="0"/>
    </xf>
    <xf numFmtId="165" fontId="3" fillId="2" borderId="1" xfId="1" applyNumberFormat="1" applyFont="1" applyFill="1" applyBorder="1" applyAlignment="1" applyProtection="1">
      <protection locked="0"/>
    </xf>
    <xf numFmtId="44" fontId="2" fillId="2" borderId="29" xfId="1" applyFont="1" applyFill="1" applyBorder="1" applyAlignment="1" applyProtection="1">
      <protection locked="0"/>
    </xf>
    <xf numFmtId="0" fontId="2" fillId="2" borderId="31" xfId="0" applyFont="1" applyFill="1" applyBorder="1" applyProtection="1">
      <protection locked="0"/>
    </xf>
    <xf numFmtId="0" fontId="2" fillId="2" borderId="31" xfId="0" applyFont="1" applyFill="1" applyBorder="1" applyAlignment="1" applyProtection="1">
      <alignment shrinkToFit="1"/>
      <protection locked="0"/>
    </xf>
    <xf numFmtId="0" fontId="2" fillId="2" borderId="32" xfId="0" applyFont="1" applyFill="1" applyBorder="1" applyProtection="1">
      <protection locked="0"/>
    </xf>
    <xf numFmtId="0" fontId="1" fillId="0" borderId="0" xfId="2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1" xfId="0" applyFont="1" applyBorder="1" applyAlignment="1" applyProtection="1">
      <alignment shrinkToFit="1"/>
      <protection locked="0"/>
    </xf>
    <xf numFmtId="17" fontId="3" fillId="0" borderId="1" xfId="0" applyNumberFormat="1" applyFont="1" applyBorder="1" applyAlignment="1" applyProtection="1">
      <alignment shrinkToFit="1"/>
      <protection locked="0"/>
    </xf>
    <xf numFmtId="0" fontId="3" fillId="0" borderId="2" xfId="0" applyFont="1" applyBorder="1" applyAlignment="1" applyProtection="1">
      <alignment shrinkToFit="1"/>
      <protection locked="0"/>
    </xf>
    <xf numFmtId="17" fontId="3" fillId="0" borderId="3" xfId="0" applyNumberFormat="1" applyFont="1" applyBorder="1" applyAlignment="1" applyProtection="1">
      <alignment shrinkToFit="1"/>
      <protection locked="0"/>
    </xf>
    <xf numFmtId="17" fontId="3" fillId="0" borderId="5" xfId="0" applyNumberFormat="1" applyFont="1" applyBorder="1" applyAlignment="1" applyProtection="1">
      <alignment shrinkToFit="1"/>
      <protection locked="0"/>
    </xf>
    <xf numFmtId="0" fontId="3" fillId="0" borderId="12" xfId="0" applyFont="1" applyBorder="1" applyAlignment="1" applyProtection="1">
      <alignment shrinkToFit="1"/>
      <protection locked="0"/>
    </xf>
    <xf numFmtId="17" fontId="3" fillId="0" borderId="13" xfId="0" applyNumberFormat="1" applyFont="1" applyBorder="1" applyAlignment="1" applyProtection="1">
      <alignment shrinkToFit="1"/>
      <protection locked="0"/>
    </xf>
    <xf numFmtId="0" fontId="3" fillId="0" borderId="29" xfId="0" applyFont="1" applyBorder="1" applyAlignment="1" applyProtection="1">
      <alignment shrinkToFit="1"/>
      <protection locked="0"/>
    </xf>
    <xf numFmtId="0" fontId="3" fillId="0" borderId="34" xfId="0" applyFont="1" applyBorder="1" applyAlignment="1" applyProtection="1">
      <alignment shrinkToFit="1"/>
      <protection locked="0"/>
    </xf>
    <xf numFmtId="0" fontId="3" fillId="0" borderId="10" xfId="0" applyFont="1" applyBorder="1" applyAlignment="1" applyProtection="1">
      <alignment shrinkToFit="1"/>
      <protection locked="0"/>
    </xf>
    <xf numFmtId="0" fontId="3" fillId="0" borderId="8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44" fontId="3" fillId="0" borderId="1" xfId="1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1" fillId="0" borderId="0" xfId="0" applyFont="1" applyAlignment="1"/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37" xfId="0" applyFont="1" applyFill="1" applyBorder="1" applyAlignment="1" applyProtection="1">
      <protection locked="0"/>
    </xf>
    <xf numFmtId="0" fontId="2" fillId="2" borderId="44" xfId="0" applyFont="1" applyFill="1" applyBorder="1" applyAlignment="1" applyProtection="1">
      <protection locked="0"/>
    </xf>
    <xf numFmtId="0" fontId="2" fillId="2" borderId="45" xfId="0" applyFont="1" applyFill="1" applyBorder="1" applyAlignment="1" applyProtection="1">
      <protection locked="0"/>
    </xf>
    <xf numFmtId="0" fontId="2" fillId="2" borderId="38" xfId="0" applyFont="1" applyFill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2" borderId="42" xfId="0" applyFont="1" applyFill="1" applyBorder="1" applyAlignment="1" applyProtection="1"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protection locked="0"/>
    </xf>
    <xf numFmtId="164" fontId="3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/>
    <xf numFmtId="44" fontId="3" fillId="0" borderId="47" xfId="1" applyFont="1" applyBorder="1" applyAlignment="1">
      <alignment horizontal="right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4" fontId="2" fillId="0" borderId="0" xfId="1" applyFont="1" applyBorder="1" applyAlignment="1">
      <alignment horizontal="right"/>
    </xf>
    <xf numFmtId="0" fontId="2" fillId="0" borderId="48" xfId="0" applyFont="1" applyBorder="1" applyAlignment="1" applyProtection="1">
      <protection locked="0"/>
    </xf>
    <xf numFmtId="0" fontId="2" fillId="0" borderId="47" xfId="0" applyFont="1" applyBorder="1" applyAlignment="1" applyProtection="1">
      <protection locked="0"/>
    </xf>
    <xf numFmtId="44" fontId="3" fillId="0" borderId="0" xfId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47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47" xfId="0" applyFont="1" applyBorder="1" applyProtection="1">
      <protection locked="0"/>
    </xf>
    <xf numFmtId="0" fontId="3" fillId="0" borderId="1" xfId="0" applyFont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2" borderId="23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4" fontId="2" fillId="2" borderId="5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2" fillId="0" borderId="0" xfId="0" applyFont="1" applyBorder="1" applyAlignment="1"/>
    <xf numFmtId="164" fontId="3" fillId="0" borderId="49" xfId="0" applyNumberFormat="1" applyFont="1" applyBorder="1" applyAlignment="1"/>
    <xf numFmtId="164" fontId="3" fillId="0" borderId="50" xfId="0" applyNumberFormat="1" applyFont="1" applyBorder="1" applyAlignment="1"/>
    <xf numFmtId="164" fontId="3" fillId="0" borderId="51" xfId="0" applyNumberFormat="1" applyFont="1" applyBorder="1" applyAlignment="1"/>
    <xf numFmtId="164" fontId="3" fillId="0" borderId="52" xfId="0" applyNumberFormat="1" applyFont="1" applyBorder="1" applyAlignment="1"/>
    <xf numFmtId="164" fontId="2" fillId="0" borderId="0" xfId="0" applyNumberFormat="1" applyFont="1" applyBorder="1" applyAlignment="1"/>
    <xf numFmtId="0" fontId="2" fillId="0" borderId="0" xfId="0" applyFont="1" applyAlignment="1"/>
    <xf numFmtId="164" fontId="2" fillId="0" borderId="55" xfId="0" applyNumberFormat="1" applyFont="1" applyFill="1" applyBorder="1" applyAlignment="1"/>
    <xf numFmtId="0" fontId="0" fillId="0" borderId="56" xfId="0" applyBorder="1" applyAlignment="1"/>
    <xf numFmtId="0" fontId="0" fillId="0" borderId="57" xfId="0" applyBorder="1" applyAlignment="1"/>
    <xf numFmtId="164" fontId="2" fillId="0" borderId="58" xfId="0" applyNumberFormat="1" applyFont="1" applyFill="1" applyBorder="1" applyAlignment="1"/>
    <xf numFmtId="0" fontId="2" fillId="0" borderId="0" xfId="0" applyFont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55" xfId="0" applyNumberFormat="1" applyFont="1" applyFill="1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44" fontId="3" fillId="0" borderId="5" xfId="1" applyFont="1" applyBorder="1" applyAlignment="1">
      <alignment horizontal="right"/>
    </xf>
    <xf numFmtId="44" fontId="3" fillId="0" borderId="5" xfId="1" applyFont="1" applyBorder="1" applyAlignment="1">
      <alignment horizontal="center" shrinkToFit="1"/>
    </xf>
    <xf numFmtId="44" fontId="3" fillId="0" borderId="7" xfId="1" applyFont="1" applyBorder="1" applyAlignment="1">
      <alignment horizontal="center" shrinkToFit="1"/>
    </xf>
    <xf numFmtId="44" fontId="3" fillId="0" borderId="5" xfId="1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3" fillId="0" borderId="5" xfId="1" applyNumberFormat="1" applyFont="1" applyBorder="1" applyAlignment="1">
      <alignment horizontal="center" shrinkToFit="1"/>
    </xf>
    <xf numFmtId="0" fontId="3" fillId="0" borderId="7" xfId="1" applyNumberFormat="1" applyFont="1" applyBorder="1" applyAlignment="1">
      <alignment horizontal="center" shrinkToFit="1"/>
    </xf>
    <xf numFmtId="44" fontId="3" fillId="0" borderId="5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3" fillId="0" borderId="0" xfId="1" applyFont="1" applyBorder="1" applyAlignment="1">
      <alignment horizontal="center"/>
    </xf>
    <xf numFmtId="0" fontId="1" fillId="0" borderId="23" xfId="2" applyFont="1" applyFill="1" applyBorder="1" applyAlignment="1" applyProtection="1"/>
    <xf numFmtId="0" fontId="1" fillId="0" borderId="33" xfId="2" applyFont="1" applyFill="1" applyBorder="1" applyAlignment="1" applyProtection="1"/>
    <xf numFmtId="0" fontId="11" fillId="0" borderId="0" xfId="2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/>
    <xf numFmtId="0" fontId="12" fillId="0" borderId="30" xfId="2" applyFont="1" applyFill="1" applyBorder="1" applyAlignment="1" applyProtection="1">
      <alignment vertical="center"/>
    </xf>
    <xf numFmtId="0" fontId="1" fillId="6" borderId="23" xfId="2" applyFont="1" applyFill="1" applyBorder="1" applyAlignment="1" applyProtection="1">
      <protection locked="0"/>
    </xf>
    <xf numFmtId="0" fontId="1" fillId="6" borderId="33" xfId="2" applyFont="1" applyFill="1" applyBorder="1" applyAlignment="1" applyProtection="1">
      <protection locked="0"/>
    </xf>
    <xf numFmtId="0" fontId="11" fillId="7" borderId="59" xfId="2" applyFont="1" applyFill="1" applyBorder="1" applyAlignment="1" applyProtection="1"/>
    <xf numFmtId="0" fontId="13" fillId="7" borderId="60" xfId="2" applyFont="1" applyFill="1" applyBorder="1" applyAlignment="1" applyProtection="1"/>
    <xf numFmtId="0" fontId="14" fillId="0" borderId="0" xfId="2" applyFont="1" applyFill="1" applyBorder="1" applyAlignment="1" applyProtection="1"/>
    <xf numFmtId="0" fontId="1" fillId="0" borderId="24" xfId="2" applyFont="1" applyFill="1" applyBorder="1" applyAlignment="1" applyProtection="1"/>
    <xf numFmtId="0" fontId="12" fillId="0" borderId="31" xfId="2" applyFont="1" applyFill="1" applyBorder="1" applyAlignment="1" applyProtection="1"/>
    <xf numFmtId="0" fontId="5" fillId="0" borderId="0" xfId="2" applyFont="1" applyFill="1" applyBorder="1" applyAlignment="1" applyProtection="1"/>
    <xf numFmtId="0" fontId="1" fillId="6" borderId="31" xfId="2" applyFont="1" applyFill="1" applyBorder="1" applyAlignment="1" applyProtection="1">
      <protection locked="0"/>
    </xf>
    <xf numFmtId="0" fontId="1" fillId="6" borderId="0" xfId="2" applyFont="1" applyFill="1" applyBorder="1" applyAlignment="1" applyProtection="1">
      <protection locked="0"/>
    </xf>
    <xf numFmtId="0" fontId="1" fillId="6" borderId="24" xfId="2" applyFont="1" applyFill="1" applyBorder="1" applyAlignment="1" applyProtection="1">
      <protection locked="0"/>
    </xf>
    <xf numFmtId="0" fontId="1" fillId="6" borderId="32" xfId="2" applyFont="1" applyFill="1" applyBorder="1" applyAlignment="1" applyProtection="1">
      <protection locked="0"/>
    </xf>
    <xf numFmtId="0" fontId="1" fillId="6" borderId="61" xfId="2" applyFont="1" applyFill="1" applyBorder="1" applyAlignment="1" applyProtection="1">
      <protection locked="0"/>
    </xf>
    <xf numFmtId="0" fontId="1" fillId="6" borderId="62" xfId="2" applyFont="1" applyFill="1" applyBorder="1" applyAlignment="1" applyProtection="1">
      <protection locked="0"/>
    </xf>
    <xf numFmtId="0" fontId="1" fillId="6" borderId="31" xfId="2" applyFont="1" applyFill="1" applyBorder="1" applyAlignment="1" applyProtection="1">
      <alignment wrapText="1"/>
      <protection locked="0"/>
    </xf>
    <xf numFmtId="0" fontId="1" fillId="6" borderId="0" xfId="2" applyFont="1" applyFill="1" applyBorder="1" applyAlignment="1" applyProtection="1">
      <alignment wrapText="1"/>
      <protection locked="0"/>
    </xf>
    <xf numFmtId="0" fontId="1" fillId="6" borderId="24" xfId="2" applyFont="1" applyFill="1" applyBorder="1" applyAlignment="1" applyProtection="1">
      <alignment wrapText="1"/>
      <protection locked="0"/>
    </xf>
    <xf numFmtId="0" fontId="12" fillId="0" borderId="32" xfId="2" applyFont="1" applyFill="1" applyBorder="1" applyAlignment="1" applyProtection="1"/>
    <xf numFmtId="0" fontId="1" fillId="0" borderId="61" xfId="2" applyFont="1" applyFill="1" applyBorder="1" applyAlignment="1" applyProtection="1"/>
    <xf numFmtId="0" fontId="1" fillId="0" borderId="62" xfId="2" applyFont="1" applyFill="1" applyBorder="1" applyAlignment="1" applyProtection="1"/>
    <xf numFmtId="0" fontId="1" fillId="2" borderId="0" xfId="2" applyFont="1" applyFill="1" applyBorder="1" applyAlignment="1" applyProtection="1">
      <protection locked="0"/>
    </xf>
    <xf numFmtId="0" fontId="1" fillId="2" borderId="0" xfId="2" applyFill="1" applyAlignment="1" applyProtection="1">
      <protection locked="0"/>
    </xf>
    <xf numFmtId="0" fontId="1" fillId="2" borderId="24" xfId="2" applyFill="1" applyBorder="1" applyAlignment="1" applyProtection="1">
      <protection locked="0"/>
    </xf>
    <xf numFmtId="0" fontId="1" fillId="0" borderId="0" xfId="2" applyAlignment="1" applyProtection="1">
      <protection locked="0"/>
    </xf>
    <xf numFmtId="0" fontId="1" fillId="0" borderId="24" xfId="2" applyBorder="1" applyAlignment="1" applyProtection="1">
      <protection locked="0"/>
    </xf>
    <xf numFmtId="0" fontId="1" fillId="0" borderId="0" xfId="2" applyFont="1" applyFill="1" applyBorder="1" applyAlignment="1" applyProtection="1">
      <protection locked="0"/>
    </xf>
    <xf numFmtId="0" fontId="1" fillId="0" borderId="24" xfId="2" applyFont="1" applyFill="1" applyBorder="1" applyAlignment="1" applyProtection="1">
      <protection locked="0"/>
    </xf>
    <xf numFmtId="0" fontId="1" fillId="0" borderId="61" xfId="2" applyFont="1" applyFill="1" applyBorder="1" applyAlignment="1" applyProtection="1">
      <protection locked="0"/>
    </xf>
    <xf numFmtId="0" fontId="1" fillId="0" borderId="62" xfId="2" applyFont="1" applyFill="1" applyBorder="1" applyAlignment="1" applyProtection="1">
      <protection locked="0"/>
    </xf>
    <xf numFmtId="0" fontId="12" fillId="0" borderId="30" xfId="2" applyFont="1" applyFill="1" applyBorder="1" applyAlignment="1" applyProtection="1"/>
    <xf numFmtId="0" fontId="5" fillId="0" borderId="31" xfId="2" applyFont="1" applyFill="1" applyBorder="1" applyAlignment="1" applyProtection="1"/>
    <xf numFmtId="0" fontId="1" fillId="6" borderId="32" xfId="2" applyFont="1" applyFill="1" applyBorder="1" applyAlignment="1" applyProtection="1">
      <alignment wrapText="1"/>
      <protection locked="0"/>
    </xf>
    <xf numFmtId="0" fontId="1" fillId="6" borderId="61" xfId="2" applyFont="1" applyFill="1" applyBorder="1" applyAlignment="1" applyProtection="1">
      <alignment wrapText="1"/>
      <protection locked="0"/>
    </xf>
    <xf numFmtId="0" fontId="1" fillId="6" borderId="62" xfId="2" applyFont="1" applyFill="1" applyBorder="1" applyAlignment="1" applyProtection="1">
      <alignment wrapText="1"/>
      <protection locked="0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0</xdr:rowOff>
    </xdr:from>
    <xdr:to>
      <xdr:col>5</xdr:col>
      <xdr:colOff>1095375</xdr:colOff>
      <xdr:row>2</xdr:row>
      <xdr:rowOff>152400</xdr:rowOff>
    </xdr:to>
    <xdr:pic>
      <xdr:nvPicPr>
        <xdr:cNvPr id="1576" name="Image 1" descr="Description : Description : C:\Users\utilisateur\AppData\Local\Microsoft\Windows\Temporary Internet Files\Content.Outlook\OIG4Q40R\Logo CJC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866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</xdr:row>
          <xdr:rowOff>0</xdr:rowOff>
        </xdr:from>
        <xdr:to>
          <xdr:col>3</xdr:col>
          <xdr:colOff>198120</xdr:colOff>
          <xdr:row>6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TUTELLE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</xdr:row>
          <xdr:rowOff>0</xdr:rowOff>
        </xdr:from>
        <xdr:to>
          <xdr:col>6</xdr:col>
          <xdr:colOff>22860</xdr:colOff>
          <xdr:row>6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CURATELLE RENFORCEE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5</xdr:row>
          <xdr:rowOff>0</xdr:rowOff>
        </xdr:from>
        <xdr:to>
          <xdr:col>8</xdr:col>
          <xdr:colOff>0</xdr:colOff>
          <xdr:row>5</xdr:row>
          <xdr:rowOff>198120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CURATELLE SIMPLE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0</xdr:rowOff>
        </xdr:from>
        <xdr:to>
          <xdr:col>3</xdr:col>
          <xdr:colOff>784860</xdr:colOff>
          <xdr:row>12</xdr:row>
          <xdr:rowOff>22860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vit seul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11</xdr:row>
          <xdr:rowOff>0</xdr:rowOff>
        </xdr:from>
        <xdr:to>
          <xdr:col>8</xdr:col>
          <xdr:colOff>0</xdr:colOff>
          <xdr:row>11</xdr:row>
          <xdr:rowOff>190500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5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avec son (sa)conjoint(e), compagnon, compagne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12</xdr:row>
          <xdr:rowOff>0</xdr:rowOff>
        </xdr:from>
        <xdr:to>
          <xdr:col>1</xdr:col>
          <xdr:colOff>525780</xdr:colOff>
          <xdr:row>13</xdr:row>
          <xdr:rowOff>22860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5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chez ses parents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</xdr:row>
          <xdr:rowOff>0</xdr:rowOff>
        </xdr:from>
        <xdr:to>
          <xdr:col>5</xdr:col>
          <xdr:colOff>7620</xdr:colOff>
          <xdr:row>13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5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chez un membre de la famille, si oui, lequel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13</xdr:row>
          <xdr:rowOff>0</xdr:rowOff>
        </xdr:from>
        <xdr:to>
          <xdr:col>2</xdr:col>
          <xdr:colOff>0</xdr:colOff>
          <xdr:row>13</xdr:row>
          <xdr:rowOff>182880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5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dans un établissement, précisez :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38100</xdr:rowOff>
    </xdr:from>
    <xdr:to>
      <xdr:col>0</xdr:col>
      <xdr:colOff>914400</xdr:colOff>
      <xdr:row>2</xdr:row>
      <xdr:rowOff>190500</xdr:rowOff>
    </xdr:to>
    <xdr:pic>
      <xdr:nvPicPr>
        <xdr:cNvPr id="12" name="Image 1" descr="Description : Description : C:\Users\utilisateur\AppData\Local\Microsoft\Windows\Temporary Internet Files\Content.Outlook\OIG4Q40R\Logo CJC.jpg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866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45"/>
  <sheetViews>
    <sheetView tabSelected="1" view="pageLayout" zoomScaleNormal="100" workbookViewId="0">
      <selection activeCell="B4" sqref="B4"/>
    </sheetView>
  </sheetViews>
  <sheetFormatPr baseColWidth="10" defaultColWidth="11.44140625" defaultRowHeight="13.8" x14ac:dyDescent="0.25"/>
  <cols>
    <col min="1" max="1" width="32.109375" style="10" customWidth="1"/>
    <col min="2" max="2" width="11.44140625" style="10"/>
    <col min="3" max="3" width="15.33203125" style="10" customWidth="1"/>
    <col min="4" max="4" width="11.44140625" style="10"/>
    <col min="5" max="5" width="8.33203125" style="10" customWidth="1"/>
    <col min="6" max="6" width="20.109375" style="10" customWidth="1"/>
    <col min="7" max="16384" width="11.44140625" style="10"/>
  </cols>
  <sheetData>
    <row r="2" spans="1:7" ht="18.75" customHeight="1" x14ac:dyDescent="0.25">
      <c r="A2" s="1" t="s">
        <v>46</v>
      </c>
      <c r="B2" s="178"/>
      <c r="C2" s="178"/>
      <c r="D2" s="178"/>
      <c r="E2" s="178"/>
    </row>
    <row r="3" spans="1:7" ht="18.899999999999999" customHeight="1" x14ac:dyDescent="0.25">
      <c r="A3" s="132">
        <v>2022</v>
      </c>
    </row>
    <row r="4" spans="1:7" ht="18.899999999999999" customHeight="1" x14ac:dyDescent="0.25">
      <c r="A4" s="68" t="s">
        <v>62</v>
      </c>
      <c r="B4" s="111"/>
      <c r="C4" s="193" t="s">
        <v>47</v>
      </c>
      <c r="D4" s="194"/>
      <c r="E4" s="195"/>
      <c r="F4" s="196"/>
    </row>
    <row r="5" spans="1:7" ht="18.899999999999999" customHeight="1" thickBot="1" x14ac:dyDescent="0.3">
      <c r="A5" s="69" t="s">
        <v>63</v>
      </c>
      <c r="B5" s="197"/>
      <c r="C5" s="197"/>
      <c r="D5" s="197"/>
      <c r="E5" s="197"/>
      <c r="F5" s="112" t="s">
        <v>48</v>
      </c>
    </row>
    <row r="6" spans="1:7" ht="20.100000000000001" customHeight="1" thickTop="1" x14ac:dyDescent="0.25">
      <c r="A6" s="49" t="s">
        <v>94</v>
      </c>
      <c r="B6" s="47"/>
      <c r="C6" s="47"/>
      <c r="D6" s="47"/>
      <c r="E6" s="47"/>
      <c r="F6" s="50"/>
    </row>
    <row r="7" spans="1:7" ht="24.9" customHeight="1" x14ac:dyDescent="0.25">
      <c r="A7" s="181" t="s">
        <v>146</v>
      </c>
      <c r="B7" s="182"/>
      <c r="C7" s="182"/>
      <c r="D7" s="183"/>
      <c r="E7" s="183"/>
      <c r="F7" s="48">
        <f>+D27</f>
        <v>0</v>
      </c>
    </row>
    <row r="8" spans="1:7" ht="24.9" customHeight="1" x14ac:dyDescent="0.25">
      <c r="A8" s="181" t="s">
        <v>147</v>
      </c>
      <c r="B8" s="182"/>
      <c r="C8" s="133"/>
      <c r="D8" s="186" t="s">
        <v>51</v>
      </c>
      <c r="E8" s="186"/>
      <c r="F8" s="40">
        <f>+'Récapitulatif annuel'!B14</f>
        <v>0</v>
      </c>
    </row>
    <row r="9" spans="1:7" ht="24.9" customHeight="1" x14ac:dyDescent="0.25">
      <c r="A9" s="181" t="s">
        <v>148</v>
      </c>
      <c r="B9" s="182"/>
      <c r="C9" s="133"/>
      <c r="D9" s="186" t="s">
        <v>52</v>
      </c>
      <c r="E9" s="186"/>
      <c r="F9" s="40">
        <f>+'Récapitulatif annuel'!B37</f>
        <v>0</v>
      </c>
    </row>
    <row r="10" spans="1:7" ht="24.9" customHeight="1" thickBot="1" x14ac:dyDescent="0.3">
      <c r="A10" s="184" t="s">
        <v>149</v>
      </c>
      <c r="B10" s="185"/>
      <c r="C10" s="185"/>
      <c r="D10" s="179" t="s">
        <v>53</v>
      </c>
      <c r="E10" s="179"/>
      <c r="F10" s="41">
        <f>+F7+F8-F9</f>
        <v>0</v>
      </c>
      <c r="G10" s="62"/>
    </row>
    <row r="11" spans="1:7" ht="20.100000000000001" customHeight="1" thickTop="1" x14ac:dyDescent="0.25">
      <c r="A11" s="52" t="s">
        <v>55</v>
      </c>
      <c r="C11" s="2"/>
      <c r="D11" s="2"/>
    </row>
    <row r="12" spans="1:7" ht="20.100000000000001" customHeight="1" x14ac:dyDescent="0.25">
      <c r="A12" s="54" t="s">
        <v>0</v>
      </c>
      <c r="B12" s="187" t="s">
        <v>49</v>
      </c>
      <c r="C12" s="187"/>
      <c r="D12" s="180" t="s">
        <v>150</v>
      </c>
      <c r="E12" s="180"/>
      <c r="F12" s="134" t="s">
        <v>151</v>
      </c>
    </row>
    <row r="13" spans="1:7" ht="20.100000000000001" customHeight="1" x14ac:dyDescent="0.25">
      <c r="A13" s="55" t="s">
        <v>126</v>
      </c>
      <c r="B13" s="158"/>
      <c r="C13" s="158"/>
      <c r="D13" s="157"/>
      <c r="E13" s="157"/>
      <c r="F13" s="45">
        <f>+'compte courant'!D353</f>
        <v>0</v>
      </c>
    </row>
    <row r="14" spans="1:7" ht="20.100000000000001" customHeight="1" x14ac:dyDescent="0.25">
      <c r="A14" s="55" t="s">
        <v>127</v>
      </c>
      <c r="B14" s="164"/>
      <c r="C14" s="198"/>
      <c r="D14" s="199"/>
      <c r="E14" s="200"/>
      <c r="F14" s="45">
        <f>+'compte courant 2'!D353</f>
        <v>0</v>
      </c>
    </row>
    <row r="15" spans="1:7" ht="20.100000000000001" customHeight="1" x14ac:dyDescent="0.25">
      <c r="A15" s="113" t="s">
        <v>91</v>
      </c>
      <c r="B15" s="158"/>
      <c r="C15" s="158"/>
      <c r="D15" s="157"/>
      <c r="E15" s="157"/>
      <c r="F15" s="45">
        <f>+placements!D13</f>
        <v>0</v>
      </c>
    </row>
    <row r="16" spans="1:7" ht="20.100000000000001" customHeight="1" x14ac:dyDescent="0.25">
      <c r="A16" s="114" t="s">
        <v>50</v>
      </c>
      <c r="B16" s="158"/>
      <c r="C16" s="158"/>
      <c r="D16" s="157"/>
      <c r="E16" s="157"/>
      <c r="F16" s="45">
        <f>+placements!D24</f>
        <v>0</v>
      </c>
    </row>
    <row r="17" spans="1:6" ht="20.100000000000001" customHeight="1" x14ac:dyDescent="0.25">
      <c r="A17" s="113" t="s">
        <v>24</v>
      </c>
      <c r="B17" s="158"/>
      <c r="C17" s="158"/>
      <c r="D17" s="157"/>
      <c r="E17" s="157"/>
      <c r="F17" s="45">
        <f>+placements!D35</f>
        <v>0</v>
      </c>
    </row>
    <row r="18" spans="1:6" ht="20.100000000000001" customHeight="1" x14ac:dyDescent="0.25">
      <c r="A18" s="113" t="s">
        <v>25</v>
      </c>
      <c r="B18" s="158"/>
      <c r="C18" s="158"/>
      <c r="D18" s="157"/>
      <c r="E18" s="157"/>
      <c r="F18" s="45">
        <f>+placements!D46</f>
        <v>0</v>
      </c>
    </row>
    <row r="19" spans="1:6" ht="20.100000000000001" customHeight="1" x14ac:dyDescent="0.25">
      <c r="A19" s="113" t="s">
        <v>26</v>
      </c>
      <c r="B19" s="158"/>
      <c r="C19" s="158"/>
      <c r="D19" s="157"/>
      <c r="E19" s="157"/>
      <c r="F19" s="45">
        <f>+placements!D57</f>
        <v>0</v>
      </c>
    </row>
    <row r="20" spans="1:6" ht="20.100000000000001" customHeight="1" x14ac:dyDescent="0.25">
      <c r="A20" s="113" t="s">
        <v>27</v>
      </c>
      <c r="B20" s="158"/>
      <c r="C20" s="158"/>
      <c r="D20" s="157"/>
      <c r="E20" s="157"/>
      <c r="F20" s="45">
        <f>+placements!D67</f>
        <v>0</v>
      </c>
    </row>
    <row r="21" spans="1:6" ht="20.100000000000001" customHeight="1" x14ac:dyDescent="0.25">
      <c r="A21" s="113" t="s">
        <v>28</v>
      </c>
      <c r="B21" s="158"/>
      <c r="C21" s="158"/>
      <c r="D21" s="157"/>
      <c r="E21" s="157"/>
      <c r="F21" s="45">
        <f>+placements!D78</f>
        <v>0</v>
      </c>
    </row>
    <row r="22" spans="1:6" ht="20.100000000000001" customHeight="1" x14ac:dyDescent="0.25">
      <c r="A22" s="113" t="s">
        <v>29</v>
      </c>
      <c r="B22" s="158"/>
      <c r="C22" s="158"/>
      <c r="D22" s="157"/>
      <c r="E22" s="157"/>
      <c r="F22" s="45">
        <f>+placements!D89</f>
        <v>0</v>
      </c>
    </row>
    <row r="23" spans="1:6" ht="20.100000000000001" customHeight="1" x14ac:dyDescent="0.25">
      <c r="A23" s="113" t="s">
        <v>30</v>
      </c>
      <c r="B23" s="158"/>
      <c r="C23" s="158"/>
      <c r="D23" s="157"/>
      <c r="E23" s="157"/>
      <c r="F23" s="45">
        <f>+placements!D100</f>
        <v>0</v>
      </c>
    </row>
    <row r="24" spans="1:6" ht="20.100000000000001" customHeight="1" x14ac:dyDescent="0.25">
      <c r="A24" s="113" t="s">
        <v>31</v>
      </c>
      <c r="B24" s="158"/>
      <c r="C24" s="158"/>
      <c r="D24" s="157"/>
      <c r="E24" s="157"/>
      <c r="F24" s="45">
        <f>+placements!D111</f>
        <v>0</v>
      </c>
    </row>
    <row r="25" spans="1:6" ht="20.100000000000001" customHeight="1" x14ac:dyDescent="0.25">
      <c r="A25" s="113" t="s">
        <v>32</v>
      </c>
      <c r="B25" s="158"/>
      <c r="C25" s="158"/>
      <c r="D25" s="157"/>
      <c r="E25" s="157"/>
      <c r="F25" s="45">
        <f>+placements!D122</f>
        <v>0</v>
      </c>
    </row>
    <row r="26" spans="1:6" ht="20.100000000000001" customHeight="1" x14ac:dyDescent="0.25">
      <c r="A26" s="113" t="s">
        <v>32</v>
      </c>
      <c r="B26" s="158"/>
      <c r="C26" s="158"/>
      <c r="D26" s="157"/>
      <c r="E26" s="157"/>
      <c r="F26" s="45">
        <f>+placements!D133</f>
        <v>0</v>
      </c>
    </row>
    <row r="27" spans="1:6" s="19" customFormat="1" ht="20.100000000000001" customHeight="1" x14ac:dyDescent="0.25">
      <c r="A27" s="46"/>
      <c r="B27" s="192" t="s">
        <v>33</v>
      </c>
      <c r="C27" s="192"/>
      <c r="D27" s="174">
        <f>+SUM(D13:E26)</f>
        <v>0</v>
      </c>
      <c r="E27" s="174"/>
      <c r="F27" s="53">
        <f>+SUM(F13:F26)</f>
        <v>0</v>
      </c>
    </row>
    <row r="28" spans="1:6" ht="15" customHeight="1" x14ac:dyDescent="0.25">
      <c r="A28" s="42"/>
      <c r="C28" s="175"/>
      <c r="D28" s="175"/>
      <c r="E28" s="175"/>
      <c r="F28" s="175"/>
    </row>
    <row r="29" spans="1:6" ht="20.100000000000001" customHeight="1" x14ac:dyDescent="0.25">
      <c r="A29" s="177" t="s">
        <v>102</v>
      </c>
      <c r="B29" s="177"/>
      <c r="C29" s="177"/>
      <c r="D29" s="177"/>
      <c r="E29" s="177"/>
      <c r="F29" s="177"/>
    </row>
    <row r="30" spans="1:6" ht="20.100000000000001" customHeight="1" x14ac:dyDescent="0.25">
      <c r="A30" s="176" t="s">
        <v>54</v>
      </c>
      <c r="B30" s="176"/>
      <c r="C30" s="176"/>
      <c r="D30" s="176"/>
      <c r="E30" s="176"/>
      <c r="F30" s="176"/>
    </row>
    <row r="31" spans="1:6" x14ac:dyDescent="0.25">
      <c r="A31" s="190"/>
      <c r="B31" s="190"/>
      <c r="C31" s="190"/>
      <c r="D31" s="190"/>
      <c r="E31" s="190"/>
      <c r="F31" s="190"/>
    </row>
    <row r="32" spans="1:6" ht="14.4" thickBot="1" x14ac:dyDescent="0.3">
      <c r="A32" s="191" t="s">
        <v>34</v>
      </c>
      <c r="B32" s="191"/>
      <c r="C32" s="191"/>
      <c r="D32" s="191"/>
      <c r="E32" s="191"/>
      <c r="F32" s="191"/>
    </row>
    <row r="33" spans="1:6" ht="14.4" thickTop="1" x14ac:dyDescent="0.25">
      <c r="A33" s="135" t="s">
        <v>35</v>
      </c>
      <c r="B33" s="167" t="s">
        <v>45</v>
      </c>
      <c r="C33" s="172"/>
      <c r="D33" s="168"/>
      <c r="E33" s="167" t="s">
        <v>36</v>
      </c>
      <c r="F33" s="170"/>
    </row>
    <row r="34" spans="1:6" x14ac:dyDescent="0.25">
      <c r="A34" s="115"/>
      <c r="B34" s="164"/>
      <c r="C34" s="173"/>
      <c r="D34" s="165"/>
      <c r="E34" s="164"/>
      <c r="F34" s="171"/>
    </row>
    <row r="35" spans="1:6" ht="14.4" thickBot="1" x14ac:dyDescent="0.3">
      <c r="A35" s="116"/>
      <c r="B35" s="159"/>
      <c r="C35" s="161"/>
      <c r="D35" s="162"/>
      <c r="E35" s="159"/>
      <c r="F35" s="160"/>
    </row>
    <row r="36" spans="1:6" ht="14.4" thickTop="1" x14ac:dyDescent="0.25">
      <c r="A36" s="136"/>
      <c r="B36" s="136"/>
      <c r="C36" s="189"/>
      <c r="D36" s="189"/>
      <c r="E36" s="189"/>
      <c r="F36" s="189"/>
    </row>
    <row r="37" spans="1:6" ht="14.4" thickBot="1" x14ac:dyDescent="0.3">
      <c r="A37" s="137" t="s">
        <v>37</v>
      </c>
      <c r="B37" s="136"/>
      <c r="C37" s="188"/>
      <c r="D37" s="188"/>
      <c r="E37" s="188"/>
      <c r="F37" s="188"/>
    </row>
    <row r="38" spans="1:6" ht="14.4" thickTop="1" x14ac:dyDescent="0.25">
      <c r="A38" s="135" t="s">
        <v>38</v>
      </c>
      <c r="B38" s="167" t="s">
        <v>39</v>
      </c>
      <c r="C38" s="168"/>
      <c r="D38" s="167" t="s">
        <v>40</v>
      </c>
      <c r="E38" s="168"/>
      <c r="F38" s="138" t="s">
        <v>41</v>
      </c>
    </row>
    <row r="39" spans="1:6" x14ac:dyDescent="0.25">
      <c r="A39" s="115"/>
      <c r="B39" s="164"/>
      <c r="C39" s="165"/>
      <c r="D39" s="164"/>
      <c r="E39" s="165"/>
      <c r="F39" s="117"/>
    </row>
    <row r="40" spans="1:6" ht="14.4" thickBot="1" x14ac:dyDescent="0.3">
      <c r="A40" s="116"/>
      <c r="B40" s="159"/>
      <c r="C40" s="162"/>
      <c r="D40" s="159"/>
      <c r="E40" s="162"/>
      <c r="F40" s="118"/>
    </row>
    <row r="41" spans="1:6" ht="14.4" thickTop="1" x14ac:dyDescent="0.25">
      <c r="A41" s="136"/>
      <c r="B41" s="136"/>
      <c r="C41" s="166"/>
      <c r="D41" s="166"/>
      <c r="E41" s="169"/>
      <c r="F41" s="169"/>
    </row>
    <row r="42" spans="1:6" x14ac:dyDescent="0.25">
      <c r="A42" s="139" t="s">
        <v>42</v>
      </c>
      <c r="B42" s="136"/>
      <c r="C42" s="166"/>
      <c r="D42" s="166"/>
      <c r="E42" s="166"/>
      <c r="F42" s="166"/>
    </row>
    <row r="43" spans="1:6" x14ac:dyDescent="0.25">
      <c r="A43" s="119" t="s">
        <v>43</v>
      </c>
      <c r="B43" s="119"/>
      <c r="C43" s="163" t="s">
        <v>56</v>
      </c>
      <c r="D43" s="163"/>
      <c r="E43" s="163"/>
      <c r="F43" s="163"/>
    </row>
    <row r="44" spans="1:6" x14ac:dyDescent="0.25">
      <c r="A44" s="119" t="s">
        <v>44</v>
      </c>
      <c r="B44" s="119"/>
      <c r="C44" s="163"/>
      <c r="D44" s="163"/>
      <c r="E44" s="163"/>
      <c r="F44" s="163"/>
    </row>
    <row r="45" spans="1:6" x14ac:dyDescent="0.25">
      <c r="A45" s="43"/>
      <c r="B45" s="43"/>
      <c r="C45" s="44"/>
      <c r="D45" s="44"/>
      <c r="E45" s="44"/>
      <c r="F45" s="44"/>
    </row>
  </sheetData>
  <sheetProtection algorithmName="SHA-512" hashValue="oR2E/PbizqCTJVRWfEeeADx3aGb5WFhklXQdIgAWgj4rtvJRQhpDfQ8nWXX3W7a/pzYn6heKC+JpX121eS76+A==" saltValue="DYrFCZ/dNBsci6+Gkh3Tew==" spinCount="100000" sheet="1" objects="1" scenarios="1" selectLockedCells="1"/>
  <mergeCells count="74">
    <mergeCell ref="D21:E21"/>
    <mergeCell ref="C4:D4"/>
    <mergeCell ref="E4:F4"/>
    <mergeCell ref="B5:E5"/>
    <mergeCell ref="B17:C17"/>
    <mergeCell ref="D8:E8"/>
    <mergeCell ref="D19:E19"/>
    <mergeCell ref="B16:C16"/>
    <mergeCell ref="A9:B9"/>
    <mergeCell ref="B15:C15"/>
    <mergeCell ref="B14:C14"/>
    <mergeCell ref="D14:E14"/>
    <mergeCell ref="B20:C20"/>
    <mergeCell ref="D16:E16"/>
    <mergeCell ref="D20:E20"/>
    <mergeCell ref="E44:F44"/>
    <mergeCell ref="E37:F37"/>
    <mergeCell ref="D23:E23"/>
    <mergeCell ref="B23:C23"/>
    <mergeCell ref="D22:E22"/>
    <mergeCell ref="C44:D44"/>
    <mergeCell ref="C42:D42"/>
    <mergeCell ref="C36:D36"/>
    <mergeCell ref="E36:F36"/>
    <mergeCell ref="C37:D37"/>
    <mergeCell ref="B38:C38"/>
    <mergeCell ref="B26:C26"/>
    <mergeCell ref="A31:F31"/>
    <mergeCell ref="A32:F32"/>
    <mergeCell ref="C28:D28"/>
    <mergeCell ref="B27:C27"/>
    <mergeCell ref="B2:E2"/>
    <mergeCell ref="D10:E10"/>
    <mergeCell ref="B19:C19"/>
    <mergeCell ref="D12:E12"/>
    <mergeCell ref="A7:C7"/>
    <mergeCell ref="D7:E7"/>
    <mergeCell ref="A8:B8"/>
    <mergeCell ref="A10:C10"/>
    <mergeCell ref="D9:E9"/>
    <mergeCell ref="B12:C12"/>
    <mergeCell ref="D18:E18"/>
    <mergeCell ref="D15:E15"/>
    <mergeCell ref="D13:E13"/>
    <mergeCell ref="D17:E17"/>
    <mergeCell ref="B18:C18"/>
    <mergeCell ref="B13:C13"/>
    <mergeCell ref="D25:E25"/>
    <mergeCell ref="B24:C24"/>
    <mergeCell ref="D24:E24"/>
    <mergeCell ref="E33:F33"/>
    <mergeCell ref="E34:F34"/>
    <mergeCell ref="B33:D33"/>
    <mergeCell ref="B34:D34"/>
    <mergeCell ref="D27:E27"/>
    <mergeCell ref="E28:F28"/>
    <mergeCell ref="A30:F30"/>
    <mergeCell ref="A29:F29"/>
    <mergeCell ref="D26:E26"/>
    <mergeCell ref="B21:C21"/>
    <mergeCell ref="E35:F35"/>
    <mergeCell ref="B35:D35"/>
    <mergeCell ref="C43:D43"/>
    <mergeCell ref="B39:C39"/>
    <mergeCell ref="C41:D41"/>
    <mergeCell ref="B40:C40"/>
    <mergeCell ref="D38:E38"/>
    <mergeCell ref="D39:E39"/>
    <mergeCell ref="E42:F42"/>
    <mergeCell ref="E41:F41"/>
    <mergeCell ref="E43:F43"/>
    <mergeCell ref="D40:E40"/>
    <mergeCell ref="B22:C22"/>
    <mergeCell ref="B25:C25"/>
  </mergeCells>
  <phoneticPr fontId="0" type="noConversion"/>
  <pageMargins left="0.23622047244094491" right="0.23622047244094491" top="0.35433070866141736" bottom="0.35433070866141736" header="0" footer="0.31496062992125984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359"/>
  <sheetViews>
    <sheetView view="pageLayout" zoomScaleNormal="100" workbookViewId="0">
      <selection activeCell="C3" sqref="C3"/>
    </sheetView>
  </sheetViews>
  <sheetFormatPr baseColWidth="10" defaultColWidth="11.44140625" defaultRowHeight="13.8" x14ac:dyDescent="0.25"/>
  <cols>
    <col min="1" max="1" width="8.44140625" style="4" customWidth="1"/>
    <col min="2" max="2" width="27.109375" style="51" customWidth="1"/>
    <col min="3" max="3" width="27.88671875" style="7" customWidth="1"/>
    <col min="4" max="5" width="14.6640625" style="10" customWidth="1"/>
    <col min="6" max="6" width="17.5546875" style="56" customWidth="1"/>
    <col min="7" max="16384" width="11.44140625" style="56"/>
  </cols>
  <sheetData>
    <row r="1" spans="1:5" x14ac:dyDescent="0.25">
      <c r="A1" s="212" t="s">
        <v>23</v>
      </c>
      <c r="B1" s="212"/>
      <c r="C1" s="212"/>
      <c r="D1" s="212"/>
      <c r="E1" s="212"/>
    </row>
    <row r="2" spans="1:5" x14ac:dyDescent="0.25">
      <c r="A2" s="3"/>
      <c r="D2" s="5"/>
      <c r="E2" s="5"/>
    </row>
    <row r="3" spans="1:5" x14ac:dyDescent="0.25">
      <c r="A3" s="141"/>
      <c r="B3" s="140" t="s">
        <v>150</v>
      </c>
      <c r="C3" s="26"/>
      <c r="D3" s="213">
        <f>+Inventaire!D13</f>
        <v>0</v>
      </c>
      <c r="E3" s="214"/>
    </row>
    <row r="4" spans="1:5" x14ac:dyDescent="0.25">
      <c r="A4" s="141"/>
      <c r="B4" s="25" t="s">
        <v>1</v>
      </c>
      <c r="C4" s="27"/>
      <c r="D4" s="63" t="s">
        <v>2</v>
      </c>
      <c r="E4" s="63" t="s">
        <v>3</v>
      </c>
    </row>
    <row r="5" spans="1:5" x14ac:dyDescent="0.25">
      <c r="A5" s="142">
        <v>44562</v>
      </c>
      <c r="B5" s="65" t="s">
        <v>100</v>
      </c>
      <c r="C5" s="120"/>
      <c r="D5" s="121"/>
      <c r="E5" s="208"/>
    </row>
    <row r="6" spans="1:5" x14ac:dyDescent="0.25">
      <c r="A6" s="142"/>
      <c r="B6" s="66" t="s">
        <v>59</v>
      </c>
      <c r="C6" s="120"/>
      <c r="D6" s="121"/>
      <c r="E6" s="209"/>
    </row>
    <row r="7" spans="1:5" x14ac:dyDescent="0.25">
      <c r="A7" s="142"/>
      <c r="B7" s="66" t="s">
        <v>85</v>
      </c>
      <c r="C7" s="120"/>
      <c r="D7" s="121"/>
      <c r="E7" s="209"/>
    </row>
    <row r="8" spans="1:5" x14ac:dyDescent="0.25">
      <c r="A8" s="142"/>
      <c r="B8" s="66" t="s">
        <v>104</v>
      </c>
      <c r="C8" s="120"/>
      <c r="D8" s="121"/>
      <c r="E8" s="209"/>
    </row>
    <row r="9" spans="1:5" x14ac:dyDescent="0.25">
      <c r="A9" s="141"/>
      <c r="B9" s="66" t="s">
        <v>101</v>
      </c>
      <c r="C9" s="120"/>
      <c r="D9" s="121"/>
      <c r="E9" s="209"/>
    </row>
    <row r="10" spans="1:5" x14ac:dyDescent="0.25">
      <c r="A10" s="141"/>
      <c r="B10" s="66" t="s">
        <v>99</v>
      </c>
      <c r="C10" s="120"/>
      <c r="D10" s="121"/>
      <c r="E10" s="209"/>
    </row>
    <row r="11" spans="1:5" x14ac:dyDescent="0.25">
      <c r="A11" s="141"/>
      <c r="B11" s="66" t="s">
        <v>22</v>
      </c>
      <c r="C11" s="120"/>
      <c r="D11" s="122"/>
      <c r="E11" s="209"/>
    </row>
    <row r="12" spans="1:5" x14ac:dyDescent="0.25">
      <c r="A12" s="141"/>
      <c r="B12" s="66" t="s">
        <v>19</v>
      </c>
      <c r="C12" s="120"/>
      <c r="D12" s="122"/>
      <c r="E12" s="209"/>
    </row>
    <row r="13" spans="1:5" x14ac:dyDescent="0.25">
      <c r="A13" s="141"/>
      <c r="B13" s="66" t="s">
        <v>15</v>
      </c>
      <c r="C13" s="120"/>
      <c r="D13" s="122"/>
      <c r="E13" s="210"/>
    </row>
    <row r="14" spans="1:5" x14ac:dyDescent="0.25">
      <c r="A14" s="141"/>
      <c r="B14" s="67" t="s">
        <v>16</v>
      </c>
      <c r="C14" s="120"/>
      <c r="D14" s="208"/>
      <c r="E14" s="122"/>
    </row>
    <row r="15" spans="1:5" x14ac:dyDescent="0.25">
      <c r="A15" s="141"/>
      <c r="B15" s="67" t="s">
        <v>68</v>
      </c>
      <c r="C15" s="120"/>
      <c r="D15" s="209"/>
      <c r="E15" s="122"/>
    </row>
    <row r="16" spans="1:5" x14ac:dyDescent="0.25">
      <c r="A16" s="141"/>
      <c r="B16" s="67" t="s">
        <v>70</v>
      </c>
      <c r="C16" s="120"/>
      <c r="D16" s="209"/>
      <c r="E16" s="122"/>
    </row>
    <row r="17" spans="1:5" x14ac:dyDescent="0.25">
      <c r="A17" s="141"/>
      <c r="B17" s="67" t="s">
        <v>71</v>
      </c>
      <c r="C17" s="120"/>
      <c r="D17" s="209"/>
      <c r="E17" s="122"/>
    </row>
    <row r="18" spans="1:5" x14ac:dyDescent="0.25">
      <c r="A18" s="141"/>
      <c r="B18" s="67" t="s">
        <v>87</v>
      </c>
      <c r="C18" s="120"/>
      <c r="D18" s="209"/>
      <c r="E18" s="122"/>
    </row>
    <row r="19" spans="1:5" x14ac:dyDescent="0.25">
      <c r="A19" s="141"/>
      <c r="B19" s="67" t="s">
        <v>95</v>
      </c>
      <c r="C19" s="120"/>
      <c r="D19" s="209"/>
      <c r="E19" s="122"/>
    </row>
    <row r="20" spans="1:5" x14ac:dyDescent="0.25">
      <c r="A20" s="141"/>
      <c r="B20" s="67" t="s">
        <v>74</v>
      </c>
      <c r="C20" s="120"/>
      <c r="D20" s="209"/>
      <c r="E20" s="122"/>
    </row>
    <row r="21" spans="1:5" x14ac:dyDescent="0.25">
      <c r="A21" s="141"/>
      <c r="B21" s="67" t="s">
        <v>20</v>
      </c>
      <c r="C21" s="120"/>
      <c r="D21" s="209"/>
      <c r="E21" s="122"/>
    </row>
    <row r="22" spans="1:5" x14ac:dyDescent="0.25">
      <c r="A22" s="141"/>
      <c r="B22" s="67" t="s">
        <v>88</v>
      </c>
      <c r="C22" s="120"/>
      <c r="D22" s="209"/>
      <c r="E22" s="122"/>
    </row>
    <row r="23" spans="1:5" x14ac:dyDescent="0.25">
      <c r="A23" s="141"/>
      <c r="B23" s="67" t="s">
        <v>96</v>
      </c>
      <c r="C23" s="120"/>
      <c r="D23" s="209"/>
      <c r="E23" s="122"/>
    </row>
    <row r="24" spans="1:5" x14ac:dyDescent="0.25">
      <c r="A24" s="141"/>
      <c r="B24" s="67" t="s">
        <v>89</v>
      </c>
      <c r="C24" s="120"/>
      <c r="D24" s="209"/>
      <c r="E24" s="122"/>
    </row>
    <row r="25" spans="1:5" x14ac:dyDescent="0.25">
      <c r="A25" s="141"/>
      <c r="B25" s="67" t="s">
        <v>97</v>
      </c>
      <c r="C25" s="120"/>
      <c r="D25" s="209"/>
      <c r="E25" s="122"/>
    </row>
    <row r="26" spans="1:5" x14ac:dyDescent="0.25">
      <c r="A26" s="141"/>
      <c r="B26" s="67" t="s">
        <v>21</v>
      </c>
      <c r="C26" s="120"/>
      <c r="D26" s="209"/>
      <c r="E26" s="122"/>
    </row>
    <row r="27" spans="1:5" x14ac:dyDescent="0.25">
      <c r="A27" s="141"/>
      <c r="B27" s="67" t="s">
        <v>114</v>
      </c>
      <c r="C27" s="120"/>
      <c r="D27" s="209"/>
      <c r="E27" s="122"/>
    </row>
    <row r="28" spans="1:5" x14ac:dyDescent="0.25">
      <c r="A28" s="141"/>
      <c r="B28" s="67" t="s">
        <v>98</v>
      </c>
      <c r="C28" s="120"/>
      <c r="D28" s="209"/>
      <c r="E28" s="122"/>
    </row>
    <row r="29" spans="1:5" x14ac:dyDescent="0.25">
      <c r="A29" s="141"/>
      <c r="B29" s="67" t="s">
        <v>82</v>
      </c>
      <c r="C29" s="81"/>
      <c r="D29" s="209"/>
      <c r="E29" s="122"/>
    </row>
    <row r="30" spans="1:5" x14ac:dyDescent="0.25">
      <c r="A30" s="141"/>
      <c r="B30" s="67" t="s">
        <v>90</v>
      </c>
      <c r="C30" s="120"/>
      <c r="D30" s="210"/>
      <c r="E30" s="122"/>
    </row>
    <row r="31" spans="1:5" ht="14.4" thickBot="1" x14ac:dyDescent="0.3">
      <c r="A31" s="141"/>
      <c r="B31" s="70" t="s">
        <v>105</v>
      </c>
      <c r="C31" s="120"/>
      <c r="D31" s="122"/>
      <c r="E31" s="122"/>
    </row>
    <row r="32" spans="1:5" ht="15" thickTop="1" thickBot="1" x14ac:dyDescent="0.3">
      <c r="A32" s="141"/>
      <c r="B32" s="25" t="s">
        <v>115</v>
      </c>
      <c r="C32" s="26"/>
      <c r="D32" s="32">
        <f>+SUM(D5:D31)</f>
        <v>0</v>
      </c>
      <c r="E32" s="32">
        <f>+SUM(E5:E31)</f>
        <v>0</v>
      </c>
    </row>
    <row r="33" spans="1:5" ht="15" thickTop="1" thickBot="1" x14ac:dyDescent="0.3">
      <c r="A33" s="143"/>
      <c r="B33" s="151" t="s">
        <v>152</v>
      </c>
      <c r="C33" s="28"/>
      <c r="D33" s="202">
        <f>+D3+D32-E32</f>
        <v>0</v>
      </c>
      <c r="E33" s="203"/>
    </row>
    <row r="34" spans="1:5" ht="14.4" thickTop="1" x14ac:dyDescent="0.25">
      <c r="A34" s="144">
        <v>44593</v>
      </c>
      <c r="B34" s="65" t="s">
        <v>100</v>
      </c>
      <c r="C34" s="120"/>
      <c r="D34" s="121"/>
      <c r="E34" s="211"/>
    </row>
    <row r="35" spans="1:5" x14ac:dyDescent="0.25">
      <c r="A35" s="144"/>
      <c r="B35" s="66" t="s">
        <v>59</v>
      </c>
      <c r="C35" s="120"/>
      <c r="D35" s="121"/>
      <c r="E35" s="209"/>
    </row>
    <row r="36" spans="1:5" x14ac:dyDescent="0.25">
      <c r="A36" s="144"/>
      <c r="B36" s="66" t="s">
        <v>85</v>
      </c>
      <c r="C36" s="120"/>
      <c r="D36" s="121"/>
      <c r="E36" s="209"/>
    </row>
    <row r="37" spans="1:5" x14ac:dyDescent="0.25">
      <c r="A37" s="144"/>
      <c r="B37" s="66" t="s">
        <v>104</v>
      </c>
      <c r="C37" s="120"/>
      <c r="D37" s="121"/>
      <c r="E37" s="209"/>
    </row>
    <row r="38" spans="1:5" x14ac:dyDescent="0.25">
      <c r="A38" s="144"/>
      <c r="B38" s="66" t="s">
        <v>101</v>
      </c>
      <c r="C38" s="120"/>
      <c r="D38" s="121"/>
      <c r="E38" s="209"/>
    </row>
    <row r="39" spans="1:5" x14ac:dyDescent="0.25">
      <c r="A39" s="144"/>
      <c r="B39" s="66" t="s">
        <v>99</v>
      </c>
      <c r="C39" s="120"/>
      <c r="D39" s="121"/>
      <c r="E39" s="209"/>
    </row>
    <row r="40" spans="1:5" x14ac:dyDescent="0.25">
      <c r="A40" s="144"/>
      <c r="B40" s="66" t="s">
        <v>22</v>
      </c>
      <c r="C40" s="120"/>
      <c r="D40" s="122"/>
      <c r="E40" s="209"/>
    </row>
    <row r="41" spans="1:5" x14ac:dyDescent="0.25">
      <c r="A41" s="144"/>
      <c r="B41" s="66" t="s">
        <v>19</v>
      </c>
      <c r="C41" s="120"/>
      <c r="D41" s="122"/>
      <c r="E41" s="209"/>
    </row>
    <row r="42" spans="1:5" x14ac:dyDescent="0.25">
      <c r="A42" s="144"/>
      <c r="B42" s="66" t="s">
        <v>15</v>
      </c>
      <c r="C42" s="120"/>
      <c r="D42" s="122"/>
      <c r="E42" s="210"/>
    </row>
    <row r="43" spans="1:5" x14ac:dyDescent="0.25">
      <c r="A43" s="144"/>
      <c r="B43" s="67" t="s">
        <v>16</v>
      </c>
      <c r="C43" s="120"/>
      <c r="D43" s="208"/>
      <c r="E43" s="122"/>
    </row>
    <row r="44" spans="1:5" x14ac:dyDescent="0.25">
      <c r="A44" s="144"/>
      <c r="B44" s="67" t="s">
        <v>68</v>
      </c>
      <c r="C44" s="120"/>
      <c r="D44" s="209"/>
      <c r="E44" s="122"/>
    </row>
    <row r="45" spans="1:5" x14ac:dyDescent="0.25">
      <c r="A45" s="144"/>
      <c r="B45" s="67" t="s">
        <v>70</v>
      </c>
      <c r="C45" s="120"/>
      <c r="D45" s="209"/>
      <c r="E45" s="122"/>
    </row>
    <row r="46" spans="1:5" x14ac:dyDescent="0.25">
      <c r="A46" s="144"/>
      <c r="B46" s="67" t="s">
        <v>71</v>
      </c>
      <c r="C46" s="120"/>
      <c r="D46" s="209"/>
      <c r="E46" s="122"/>
    </row>
    <row r="47" spans="1:5" x14ac:dyDescent="0.25">
      <c r="A47" s="144"/>
      <c r="B47" s="67" t="s">
        <v>87</v>
      </c>
      <c r="C47" s="120"/>
      <c r="D47" s="209"/>
      <c r="E47" s="122"/>
    </row>
    <row r="48" spans="1:5" x14ac:dyDescent="0.25">
      <c r="A48" s="144"/>
      <c r="B48" s="67" t="s">
        <v>95</v>
      </c>
      <c r="C48" s="120"/>
      <c r="D48" s="209"/>
      <c r="E48" s="122"/>
    </row>
    <row r="49" spans="1:5" x14ac:dyDescent="0.25">
      <c r="A49" s="144"/>
      <c r="B49" s="67" t="s">
        <v>74</v>
      </c>
      <c r="C49" s="120"/>
      <c r="D49" s="209"/>
      <c r="E49" s="122"/>
    </row>
    <row r="50" spans="1:5" x14ac:dyDescent="0.25">
      <c r="A50" s="144"/>
      <c r="B50" s="67" t="s">
        <v>20</v>
      </c>
      <c r="C50" s="120"/>
      <c r="D50" s="209"/>
      <c r="E50" s="122"/>
    </row>
    <row r="51" spans="1:5" x14ac:dyDescent="0.25">
      <c r="A51" s="144"/>
      <c r="B51" s="67" t="s">
        <v>88</v>
      </c>
      <c r="C51" s="120"/>
      <c r="D51" s="209"/>
      <c r="E51" s="122"/>
    </row>
    <row r="52" spans="1:5" x14ac:dyDescent="0.25">
      <c r="A52" s="144"/>
      <c r="B52" s="67" t="s">
        <v>96</v>
      </c>
      <c r="C52" s="120"/>
      <c r="D52" s="209"/>
      <c r="E52" s="122"/>
    </row>
    <row r="53" spans="1:5" x14ac:dyDescent="0.25">
      <c r="A53" s="144"/>
      <c r="B53" s="67" t="s">
        <v>89</v>
      </c>
      <c r="C53" s="120"/>
      <c r="D53" s="209"/>
      <c r="E53" s="122"/>
    </row>
    <row r="54" spans="1:5" x14ac:dyDescent="0.25">
      <c r="A54" s="144"/>
      <c r="B54" s="67" t="s">
        <v>97</v>
      </c>
      <c r="C54" s="120"/>
      <c r="D54" s="209"/>
      <c r="E54" s="122"/>
    </row>
    <row r="55" spans="1:5" x14ac:dyDescent="0.25">
      <c r="A55" s="144"/>
      <c r="B55" s="67" t="s">
        <v>21</v>
      </c>
      <c r="C55" s="120"/>
      <c r="D55" s="209"/>
      <c r="E55" s="122"/>
    </row>
    <row r="56" spans="1:5" x14ac:dyDescent="0.25">
      <c r="A56" s="144"/>
      <c r="B56" s="67" t="s">
        <v>114</v>
      </c>
      <c r="C56" s="120"/>
      <c r="D56" s="209"/>
      <c r="E56" s="122"/>
    </row>
    <row r="57" spans="1:5" x14ac:dyDescent="0.25">
      <c r="A57" s="142"/>
      <c r="B57" s="67" t="s">
        <v>98</v>
      </c>
      <c r="C57" s="120"/>
      <c r="D57" s="209"/>
      <c r="E57" s="122"/>
    </row>
    <row r="58" spans="1:5" x14ac:dyDescent="0.25">
      <c r="A58" s="141"/>
      <c r="B58" s="67" t="s">
        <v>82</v>
      </c>
      <c r="C58" s="81"/>
      <c r="D58" s="209"/>
      <c r="E58" s="122"/>
    </row>
    <row r="59" spans="1:5" x14ac:dyDescent="0.25">
      <c r="A59" s="141"/>
      <c r="B59" s="67" t="s">
        <v>90</v>
      </c>
      <c r="C59" s="120"/>
      <c r="D59" s="210"/>
      <c r="E59" s="122"/>
    </row>
    <row r="60" spans="1:5" ht="14.4" thickBot="1" x14ac:dyDescent="0.3">
      <c r="A60" s="141"/>
      <c r="B60" s="70" t="s">
        <v>105</v>
      </c>
      <c r="C60" s="120"/>
      <c r="D60" s="122"/>
      <c r="E60" s="122"/>
    </row>
    <row r="61" spans="1:5" ht="15" thickTop="1" thickBot="1" x14ac:dyDescent="0.3">
      <c r="A61" s="141"/>
      <c r="B61" s="25" t="s">
        <v>116</v>
      </c>
      <c r="C61" s="26"/>
      <c r="D61" s="32">
        <f>+SUM(D34:D60)</f>
        <v>0</v>
      </c>
      <c r="E61" s="32">
        <f>+SUM(E34:E60)</f>
        <v>0</v>
      </c>
    </row>
    <row r="62" spans="1:5" ht="15" thickTop="1" thickBot="1" x14ac:dyDescent="0.3">
      <c r="A62" s="143"/>
      <c r="B62" s="151" t="s">
        <v>153</v>
      </c>
      <c r="C62" s="28"/>
      <c r="D62" s="202">
        <f>+D33+D61-E61</f>
        <v>0</v>
      </c>
      <c r="E62" s="203"/>
    </row>
    <row r="63" spans="1:5" ht="14.4" thickTop="1" x14ac:dyDescent="0.25">
      <c r="A63" s="144">
        <v>44621</v>
      </c>
      <c r="B63" s="65" t="s">
        <v>100</v>
      </c>
      <c r="C63" s="120"/>
      <c r="D63" s="121"/>
      <c r="E63" s="211"/>
    </row>
    <row r="64" spans="1:5" x14ac:dyDescent="0.25">
      <c r="A64" s="144"/>
      <c r="B64" s="66" t="s">
        <v>59</v>
      </c>
      <c r="C64" s="120"/>
      <c r="D64" s="121"/>
      <c r="E64" s="209"/>
    </row>
    <row r="65" spans="1:5" x14ac:dyDescent="0.25">
      <c r="A65" s="144"/>
      <c r="B65" s="66" t="s">
        <v>85</v>
      </c>
      <c r="C65" s="120"/>
      <c r="D65" s="121"/>
      <c r="E65" s="209"/>
    </row>
    <row r="66" spans="1:5" x14ac:dyDescent="0.25">
      <c r="A66" s="144"/>
      <c r="B66" s="66" t="s">
        <v>104</v>
      </c>
      <c r="C66" s="120"/>
      <c r="D66" s="121"/>
      <c r="E66" s="209"/>
    </row>
    <row r="67" spans="1:5" x14ac:dyDescent="0.25">
      <c r="A67" s="144"/>
      <c r="B67" s="66" t="s">
        <v>101</v>
      </c>
      <c r="C67" s="120"/>
      <c r="D67" s="121"/>
      <c r="E67" s="209"/>
    </row>
    <row r="68" spans="1:5" x14ac:dyDescent="0.25">
      <c r="A68" s="144"/>
      <c r="B68" s="66" t="s">
        <v>99</v>
      </c>
      <c r="C68" s="120"/>
      <c r="D68" s="121"/>
      <c r="E68" s="209"/>
    </row>
    <row r="69" spans="1:5" x14ac:dyDescent="0.25">
      <c r="A69" s="144"/>
      <c r="B69" s="66" t="s">
        <v>22</v>
      </c>
      <c r="C69" s="120"/>
      <c r="D69" s="122"/>
      <c r="E69" s="209"/>
    </row>
    <row r="70" spans="1:5" x14ac:dyDescent="0.25">
      <c r="A70" s="144"/>
      <c r="B70" s="66" t="s">
        <v>19</v>
      </c>
      <c r="C70" s="120"/>
      <c r="D70" s="122"/>
      <c r="E70" s="209"/>
    </row>
    <row r="71" spans="1:5" x14ac:dyDescent="0.25">
      <c r="A71" s="144"/>
      <c r="B71" s="66" t="s">
        <v>15</v>
      </c>
      <c r="C71" s="120"/>
      <c r="D71" s="122"/>
      <c r="E71" s="210"/>
    </row>
    <row r="72" spans="1:5" x14ac:dyDescent="0.25">
      <c r="A72" s="144"/>
      <c r="B72" s="67" t="s">
        <v>16</v>
      </c>
      <c r="C72" s="120"/>
      <c r="D72" s="208"/>
      <c r="E72" s="122"/>
    </row>
    <row r="73" spans="1:5" x14ac:dyDescent="0.25">
      <c r="A73" s="144"/>
      <c r="B73" s="67" t="s">
        <v>68</v>
      </c>
      <c r="C73" s="120"/>
      <c r="D73" s="209"/>
      <c r="E73" s="122"/>
    </row>
    <row r="74" spans="1:5" x14ac:dyDescent="0.25">
      <c r="A74" s="144"/>
      <c r="B74" s="67" t="s">
        <v>70</v>
      </c>
      <c r="C74" s="120"/>
      <c r="D74" s="209"/>
      <c r="E74" s="122"/>
    </row>
    <row r="75" spans="1:5" x14ac:dyDescent="0.25">
      <c r="A75" s="144"/>
      <c r="B75" s="67" t="s">
        <v>71</v>
      </c>
      <c r="C75" s="120"/>
      <c r="D75" s="209"/>
      <c r="E75" s="122"/>
    </row>
    <row r="76" spans="1:5" x14ac:dyDescent="0.25">
      <c r="A76" s="144"/>
      <c r="B76" s="67" t="s">
        <v>87</v>
      </c>
      <c r="C76" s="120"/>
      <c r="D76" s="209"/>
      <c r="E76" s="122"/>
    </row>
    <row r="77" spans="1:5" x14ac:dyDescent="0.25">
      <c r="A77" s="144"/>
      <c r="B77" s="67" t="s">
        <v>95</v>
      </c>
      <c r="C77" s="120"/>
      <c r="D77" s="209"/>
      <c r="E77" s="122"/>
    </row>
    <row r="78" spans="1:5" x14ac:dyDescent="0.25">
      <c r="A78" s="144"/>
      <c r="B78" s="67" t="s">
        <v>74</v>
      </c>
      <c r="C78" s="120"/>
      <c r="D78" s="209"/>
      <c r="E78" s="122"/>
    </row>
    <row r="79" spans="1:5" x14ac:dyDescent="0.25">
      <c r="A79" s="144"/>
      <c r="B79" s="67" t="s">
        <v>20</v>
      </c>
      <c r="C79" s="120"/>
      <c r="D79" s="209"/>
      <c r="E79" s="122"/>
    </row>
    <row r="80" spans="1:5" x14ac:dyDescent="0.25">
      <c r="A80" s="144"/>
      <c r="B80" s="67" t="s">
        <v>88</v>
      </c>
      <c r="C80" s="120"/>
      <c r="D80" s="209"/>
      <c r="E80" s="122"/>
    </row>
    <row r="81" spans="1:7" x14ac:dyDescent="0.25">
      <c r="A81" s="144"/>
      <c r="B81" s="67" t="s">
        <v>96</v>
      </c>
      <c r="C81" s="120"/>
      <c r="D81" s="209"/>
      <c r="E81" s="122"/>
    </row>
    <row r="82" spans="1:7" x14ac:dyDescent="0.25">
      <c r="A82" s="144"/>
      <c r="B82" s="67" t="s">
        <v>89</v>
      </c>
      <c r="C82" s="120"/>
      <c r="D82" s="209"/>
      <c r="E82" s="122"/>
    </row>
    <row r="83" spans="1:7" x14ac:dyDescent="0.25">
      <c r="A83" s="144"/>
      <c r="B83" s="67" t="s">
        <v>97</v>
      </c>
      <c r="C83" s="120"/>
      <c r="D83" s="209"/>
      <c r="E83" s="122"/>
    </row>
    <row r="84" spans="1:7" x14ac:dyDescent="0.25">
      <c r="A84" s="144"/>
      <c r="B84" s="67" t="s">
        <v>21</v>
      </c>
      <c r="C84" s="120"/>
      <c r="D84" s="209"/>
      <c r="E84" s="122"/>
    </row>
    <row r="85" spans="1:7" x14ac:dyDescent="0.25">
      <c r="A85" s="141"/>
      <c r="B85" s="67" t="s">
        <v>114</v>
      </c>
      <c r="C85" s="120"/>
      <c r="D85" s="209"/>
      <c r="E85" s="122"/>
    </row>
    <row r="86" spans="1:7" x14ac:dyDescent="0.25">
      <c r="A86" s="141"/>
      <c r="B86" s="67" t="s">
        <v>98</v>
      </c>
      <c r="C86" s="120"/>
      <c r="D86" s="209"/>
      <c r="E86" s="122"/>
    </row>
    <row r="87" spans="1:7" x14ac:dyDescent="0.25">
      <c r="A87" s="141"/>
      <c r="B87" s="67" t="s">
        <v>82</v>
      </c>
      <c r="C87" s="81"/>
      <c r="D87" s="209"/>
      <c r="E87" s="122"/>
    </row>
    <row r="88" spans="1:7" x14ac:dyDescent="0.25">
      <c r="A88" s="141"/>
      <c r="B88" s="67" t="s">
        <v>90</v>
      </c>
      <c r="C88" s="120"/>
      <c r="D88" s="210"/>
      <c r="E88" s="122"/>
    </row>
    <row r="89" spans="1:7" ht="14.4" thickBot="1" x14ac:dyDescent="0.3">
      <c r="A89" s="141"/>
      <c r="B89" s="70" t="s">
        <v>105</v>
      </c>
      <c r="C89" s="120"/>
      <c r="D89" s="122"/>
      <c r="E89" s="122"/>
    </row>
    <row r="90" spans="1:7" ht="15" thickTop="1" thickBot="1" x14ac:dyDescent="0.3">
      <c r="A90" s="141"/>
      <c r="B90" s="25" t="s">
        <v>117</v>
      </c>
      <c r="C90" s="26"/>
      <c r="D90" s="32">
        <f>+SUM(D63:D89)</f>
        <v>0</v>
      </c>
      <c r="E90" s="32">
        <f>+SUM(E63:E89)</f>
        <v>0</v>
      </c>
    </row>
    <row r="91" spans="1:7" ht="15" thickTop="1" thickBot="1" x14ac:dyDescent="0.3">
      <c r="A91" s="143"/>
      <c r="B91" s="152" t="s">
        <v>154</v>
      </c>
      <c r="C91" s="28"/>
      <c r="D91" s="202">
        <f>+D62+D90-E90</f>
        <v>0</v>
      </c>
      <c r="E91" s="203"/>
    </row>
    <row r="92" spans="1:7" ht="14.4" thickTop="1" x14ac:dyDescent="0.25">
      <c r="A92" s="144">
        <v>44652</v>
      </c>
      <c r="B92" s="65" t="s">
        <v>100</v>
      </c>
      <c r="C92" s="120"/>
      <c r="D92" s="121"/>
      <c r="E92" s="211"/>
      <c r="G92" s="57"/>
    </row>
    <row r="93" spans="1:7" x14ac:dyDescent="0.25">
      <c r="A93" s="144"/>
      <c r="B93" s="66" t="s">
        <v>59</v>
      </c>
      <c r="C93" s="120"/>
      <c r="D93" s="121"/>
      <c r="E93" s="209"/>
      <c r="G93" s="57"/>
    </row>
    <row r="94" spans="1:7" x14ac:dyDescent="0.25">
      <c r="A94" s="144"/>
      <c r="B94" s="66" t="s">
        <v>85</v>
      </c>
      <c r="C94" s="120"/>
      <c r="D94" s="121"/>
      <c r="E94" s="209"/>
      <c r="G94" s="57"/>
    </row>
    <row r="95" spans="1:7" x14ac:dyDescent="0.25">
      <c r="A95" s="144"/>
      <c r="B95" s="66" t="s">
        <v>104</v>
      </c>
      <c r="C95" s="120"/>
      <c r="D95" s="121"/>
      <c r="E95" s="209"/>
      <c r="G95" s="57"/>
    </row>
    <row r="96" spans="1:7" x14ac:dyDescent="0.25">
      <c r="A96" s="144"/>
      <c r="B96" s="66" t="s">
        <v>101</v>
      </c>
      <c r="C96" s="120"/>
      <c r="D96" s="121"/>
      <c r="E96" s="209"/>
      <c r="G96" s="57"/>
    </row>
    <row r="97" spans="1:7" x14ac:dyDescent="0.25">
      <c r="A97" s="144"/>
      <c r="B97" s="66" t="s">
        <v>99</v>
      </c>
      <c r="C97" s="120"/>
      <c r="D97" s="121"/>
      <c r="E97" s="209"/>
      <c r="G97" s="57"/>
    </row>
    <row r="98" spans="1:7" x14ac:dyDescent="0.25">
      <c r="A98" s="144"/>
      <c r="B98" s="66" t="s">
        <v>22</v>
      </c>
      <c r="C98" s="120"/>
      <c r="D98" s="122"/>
      <c r="E98" s="209"/>
      <c r="G98" s="57"/>
    </row>
    <row r="99" spans="1:7" x14ac:dyDescent="0.25">
      <c r="A99" s="144"/>
      <c r="B99" s="66" t="s">
        <v>19</v>
      </c>
      <c r="C99" s="120"/>
      <c r="D99" s="122"/>
      <c r="E99" s="209"/>
      <c r="G99" s="57"/>
    </row>
    <row r="100" spans="1:7" x14ac:dyDescent="0.25">
      <c r="A100" s="144"/>
      <c r="B100" s="66" t="s">
        <v>15</v>
      </c>
      <c r="C100" s="120"/>
      <c r="D100" s="122"/>
      <c r="E100" s="210"/>
      <c r="G100" s="57"/>
    </row>
    <row r="101" spans="1:7" x14ac:dyDescent="0.25">
      <c r="A101" s="144"/>
      <c r="B101" s="67" t="s">
        <v>16</v>
      </c>
      <c r="C101" s="120"/>
      <c r="D101" s="208"/>
      <c r="E101" s="122"/>
      <c r="G101" s="57"/>
    </row>
    <row r="102" spans="1:7" x14ac:dyDescent="0.25">
      <c r="A102" s="144"/>
      <c r="B102" s="67" t="s">
        <v>68</v>
      </c>
      <c r="C102" s="120"/>
      <c r="D102" s="209"/>
      <c r="E102" s="122"/>
      <c r="G102" s="57"/>
    </row>
    <row r="103" spans="1:7" x14ac:dyDescent="0.25">
      <c r="A103" s="144"/>
      <c r="B103" s="67" t="s">
        <v>70</v>
      </c>
      <c r="C103" s="120"/>
      <c r="D103" s="209"/>
      <c r="E103" s="122"/>
      <c r="G103" s="57"/>
    </row>
    <row r="104" spans="1:7" x14ac:dyDescent="0.25">
      <c r="A104" s="144"/>
      <c r="B104" s="67" t="s">
        <v>71</v>
      </c>
      <c r="C104" s="120"/>
      <c r="D104" s="209"/>
      <c r="E104" s="122"/>
      <c r="G104" s="57"/>
    </row>
    <row r="105" spans="1:7" x14ac:dyDescent="0.25">
      <c r="A105" s="144"/>
      <c r="B105" s="67" t="s">
        <v>87</v>
      </c>
      <c r="C105" s="120"/>
      <c r="D105" s="209"/>
      <c r="E105" s="122"/>
      <c r="G105" s="57"/>
    </row>
    <row r="106" spans="1:7" x14ac:dyDescent="0.25">
      <c r="A106" s="144"/>
      <c r="B106" s="67" t="s">
        <v>95</v>
      </c>
      <c r="C106" s="120"/>
      <c r="D106" s="209"/>
      <c r="E106" s="122"/>
      <c r="G106" s="57"/>
    </row>
    <row r="107" spans="1:7" x14ac:dyDescent="0.25">
      <c r="A107" s="144"/>
      <c r="B107" s="67" t="s">
        <v>74</v>
      </c>
      <c r="C107" s="120"/>
      <c r="D107" s="209"/>
      <c r="E107" s="122"/>
      <c r="G107" s="57"/>
    </row>
    <row r="108" spans="1:7" x14ac:dyDescent="0.25">
      <c r="A108" s="144"/>
      <c r="B108" s="67" t="s">
        <v>20</v>
      </c>
      <c r="C108" s="120"/>
      <c r="D108" s="209"/>
      <c r="E108" s="122"/>
      <c r="G108" s="57"/>
    </row>
    <row r="109" spans="1:7" x14ac:dyDescent="0.25">
      <c r="A109" s="144"/>
      <c r="B109" s="67" t="s">
        <v>88</v>
      </c>
      <c r="C109" s="120"/>
      <c r="D109" s="209"/>
      <c r="E109" s="122"/>
    </row>
    <row r="110" spans="1:7" x14ac:dyDescent="0.25">
      <c r="A110" s="144"/>
      <c r="B110" s="67" t="s">
        <v>96</v>
      </c>
      <c r="C110" s="120"/>
      <c r="D110" s="209"/>
      <c r="E110" s="122"/>
    </row>
    <row r="111" spans="1:7" x14ac:dyDescent="0.25">
      <c r="A111" s="144"/>
      <c r="B111" s="67" t="s">
        <v>89</v>
      </c>
      <c r="C111" s="120"/>
      <c r="D111" s="209"/>
      <c r="E111" s="122"/>
      <c r="F111" s="57"/>
    </row>
    <row r="112" spans="1:7" x14ac:dyDescent="0.25">
      <c r="A112" s="141"/>
      <c r="B112" s="67" t="s">
        <v>97</v>
      </c>
      <c r="C112" s="120"/>
      <c r="D112" s="209"/>
      <c r="E112" s="122"/>
      <c r="F112" s="57"/>
    </row>
    <row r="113" spans="1:6" x14ac:dyDescent="0.25">
      <c r="A113" s="141"/>
      <c r="B113" s="67" t="s">
        <v>21</v>
      </c>
      <c r="C113" s="120"/>
      <c r="D113" s="209"/>
      <c r="E113" s="122"/>
    </row>
    <row r="114" spans="1:6" x14ac:dyDescent="0.25">
      <c r="A114" s="141"/>
      <c r="B114" s="67" t="s">
        <v>114</v>
      </c>
      <c r="C114" s="120"/>
      <c r="D114" s="209"/>
      <c r="E114" s="122"/>
    </row>
    <row r="115" spans="1:6" x14ac:dyDescent="0.25">
      <c r="A115" s="141"/>
      <c r="B115" s="67" t="s">
        <v>98</v>
      </c>
      <c r="C115" s="120"/>
      <c r="D115" s="209"/>
      <c r="E115" s="122"/>
    </row>
    <row r="116" spans="1:6" x14ac:dyDescent="0.25">
      <c r="A116" s="141"/>
      <c r="B116" s="67" t="s">
        <v>82</v>
      </c>
      <c r="C116" s="81"/>
      <c r="D116" s="209"/>
      <c r="E116" s="122"/>
    </row>
    <row r="117" spans="1:6" x14ac:dyDescent="0.25">
      <c r="A117" s="141"/>
      <c r="B117" s="67" t="s">
        <v>90</v>
      </c>
      <c r="C117" s="120"/>
      <c r="D117" s="210"/>
      <c r="E117" s="122"/>
    </row>
    <row r="118" spans="1:6" ht="14.4" thickBot="1" x14ac:dyDescent="0.3">
      <c r="A118" s="141"/>
      <c r="B118" s="70" t="s">
        <v>105</v>
      </c>
      <c r="C118" s="120"/>
      <c r="D118" s="122"/>
      <c r="E118" s="122"/>
      <c r="F118" s="57"/>
    </row>
    <row r="119" spans="1:6" ht="15" thickTop="1" thickBot="1" x14ac:dyDescent="0.3">
      <c r="A119" s="141"/>
      <c r="B119" s="25" t="s">
        <v>118</v>
      </c>
      <c r="C119" s="26"/>
      <c r="D119" s="32">
        <f>+SUM(D92:D118)</f>
        <v>0</v>
      </c>
      <c r="E119" s="32">
        <f>+SUM(E92:E118)</f>
        <v>0</v>
      </c>
      <c r="F119" s="57"/>
    </row>
    <row r="120" spans="1:6" ht="15" thickTop="1" thickBot="1" x14ac:dyDescent="0.3">
      <c r="A120" s="143"/>
      <c r="B120" s="151" t="s">
        <v>155</v>
      </c>
      <c r="C120" s="28"/>
      <c r="D120" s="202">
        <f>+D91+D119-E119</f>
        <v>0</v>
      </c>
      <c r="E120" s="203"/>
    </row>
    <row r="121" spans="1:6" ht="14.4" thickTop="1" x14ac:dyDescent="0.25">
      <c r="A121" s="144">
        <v>44682</v>
      </c>
      <c r="B121" s="65" t="s">
        <v>100</v>
      </c>
      <c r="C121" s="120"/>
      <c r="D121" s="121"/>
      <c r="E121" s="211"/>
    </row>
    <row r="122" spans="1:6" x14ac:dyDescent="0.25">
      <c r="A122" s="142"/>
      <c r="B122" s="66" t="s">
        <v>59</v>
      </c>
      <c r="C122" s="120"/>
      <c r="D122" s="121"/>
      <c r="E122" s="209"/>
    </row>
    <row r="123" spans="1:6" x14ac:dyDescent="0.25">
      <c r="A123" s="142"/>
      <c r="B123" s="66" t="s">
        <v>85</v>
      </c>
      <c r="C123" s="120"/>
      <c r="D123" s="121"/>
      <c r="E123" s="209"/>
    </row>
    <row r="124" spans="1:6" x14ac:dyDescent="0.25">
      <c r="A124" s="142"/>
      <c r="B124" s="66" t="s">
        <v>104</v>
      </c>
      <c r="C124" s="120"/>
      <c r="D124" s="121"/>
      <c r="E124" s="209"/>
    </row>
    <row r="125" spans="1:6" x14ac:dyDescent="0.25">
      <c r="A125" s="142"/>
      <c r="B125" s="66" t="s">
        <v>101</v>
      </c>
      <c r="C125" s="120"/>
      <c r="D125" s="121"/>
      <c r="E125" s="209"/>
    </row>
    <row r="126" spans="1:6" x14ac:dyDescent="0.25">
      <c r="A126" s="142"/>
      <c r="B126" s="66" t="s">
        <v>99</v>
      </c>
      <c r="C126" s="120"/>
      <c r="D126" s="121"/>
      <c r="E126" s="209"/>
    </row>
    <row r="127" spans="1:6" x14ac:dyDescent="0.25">
      <c r="A127" s="142"/>
      <c r="B127" s="66" t="s">
        <v>22</v>
      </c>
      <c r="C127" s="120"/>
      <c r="D127" s="122"/>
      <c r="E127" s="209"/>
    </row>
    <row r="128" spans="1:6" x14ac:dyDescent="0.25">
      <c r="A128" s="142"/>
      <c r="B128" s="66" t="s">
        <v>19</v>
      </c>
      <c r="C128" s="120"/>
      <c r="D128" s="122"/>
      <c r="E128" s="209"/>
    </row>
    <row r="129" spans="1:5" x14ac:dyDescent="0.25">
      <c r="A129" s="145"/>
      <c r="B129" s="66" t="s">
        <v>15</v>
      </c>
      <c r="C129" s="120"/>
      <c r="D129" s="122"/>
      <c r="E129" s="210"/>
    </row>
    <row r="130" spans="1:5" x14ac:dyDescent="0.25">
      <c r="A130" s="145"/>
      <c r="B130" s="67" t="s">
        <v>16</v>
      </c>
      <c r="C130" s="120"/>
      <c r="D130" s="208"/>
      <c r="E130" s="122"/>
    </row>
    <row r="131" spans="1:5" x14ac:dyDescent="0.25">
      <c r="A131" s="145"/>
      <c r="B131" s="67" t="s">
        <v>68</v>
      </c>
      <c r="C131" s="120"/>
      <c r="D131" s="209"/>
      <c r="E131" s="122"/>
    </row>
    <row r="132" spans="1:5" x14ac:dyDescent="0.25">
      <c r="A132" s="145"/>
      <c r="B132" s="67" t="s">
        <v>70</v>
      </c>
      <c r="C132" s="120"/>
      <c r="D132" s="209"/>
      <c r="E132" s="122"/>
    </row>
    <row r="133" spans="1:5" x14ac:dyDescent="0.25">
      <c r="A133" s="145"/>
      <c r="B133" s="67" t="s">
        <v>71</v>
      </c>
      <c r="C133" s="120"/>
      <c r="D133" s="209"/>
      <c r="E133" s="122"/>
    </row>
    <row r="134" spans="1:5" x14ac:dyDescent="0.25">
      <c r="A134" s="145"/>
      <c r="B134" s="67" t="s">
        <v>87</v>
      </c>
      <c r="C134" s="120"/>
      <c r="D134" s="209"/>
      <c r="E134" s="122"/>
    </row>
    <row r="135" spans="1:5" x14ac:dyDescent="0.25">
      <c r="A135" s="145"/>
      <c r="B135" s="67" t="s">
        <v>95</v>
      </c>
      <c r="C135" s="120"/>
      <c r="D135" s="209"/>
      <c r="E135" s="122"/>
    </row>
    <row r="136" spans="1:5" x14ac:dyDescent="0.25">
      <c r="A136" s="145"/>
      <c r="B136" s="67" t="s">
        <v>74</v>
      </c>
      <c r="C136" s="120"/>
      <c r="D136" s="209"/>
      <c r="E136" s="122"/>
    </row>
    <row r="137" spans="1:5" x14ac:dyDescent="0.25">
      <c r="A137" s="145"/>
      <c r="B137" s="67" t="s">
        <v>20</v>
      </c>
      <c r="C137" s="120"/>
      <c r="D137" s="209"/>
      <c r="E137" s="122"/>
    </row>
    <row r="138" spans="1:5" x14ac:dyDescent="0.25">
      <c r="A138" s="145"/>
      <c r="B138" s="67" t="s">
        <v>88</v>
      </c>
      <c r="C138" s="120"/>
      <c r="D138" s="209"/>
      <c r="E138" s="122"/>
    </row>
    <row r="139" spans="1:5" x14ac:dyDescent="0.25">
      <c r="A139" s="144"/>
      <c r="B139" s="67" t="s">
        <v>96</v>
      </c>
      <c r="C139" s="120"/>
      <c r="D139" s="209"/>
      <c r="E139" s="122"/>
    </row>
    <row r="140" spans="1:5" x14ac:dyDescent="0.25">
      <c r="A140" s="144"/>
      <c r="B140" s="67" t="s">
        <v>89</v>
      </c>
      <c r="C140" s="120"/>
      <c r="D140" s="209"/>
      <c r="E140" s="122"/>
    </row>
    <row r="141" spans="1:5" x14ac:dyDescent="0.25">
      <c r="A141" s="141"/>
      <c r="B141" s="67" t="s">
        <v>97</v>
      </c>
      <c r="C141" s="120"/>
      <c r="D141" s="209"/>
      <c r="E141" s="122"/>
    </row>
    <row r="142" spans="1:5" x14ac:dyDescent="0.25">
      <c r="A142" s="141"/>
      <c r="B142" s="67" t="s">
        <v>21</v>
      </c>
      <c r="C142" s="120"/>
      <c r="D142" s="209"/>
      <c r="E142" s="122"/>
    </row>
    <row r="143" spans="1:5" x14ac:dyDescent="0.25">
      <c r="A143" s="141"/>
      <c r="B143" s="67" t="s">
        <v>114</v>
      </c>
      <c r="C143" s="120"/>
      <c r="D143" s="209"/>
      <c r="E143" s="122"/>
    </row>
    <row r="144" spans="1:5" x14ac:dyDescent="0.25">
      <c r="A144" s="141"/>
      <c r="B144" s="67" t="s">
        <v>98</v>
      </c>
      <c r="C144" s="120"/>
      <c r="D144" s="209"/>
      <c r="E144" s="122"/>
    </row>
    <row r="145" spans="1:5" x14ac:dyDescent="0.25">
      <c r="A145" s="141"/>
      <c r="B145" s="67" t="s">
        <v>82</v>
      </c>
      <c r="C145" s="81"/>
      <c r="D145" s="209"/>
      <c r="E145" s="122"/>
    </row>
    <row r="146" spans="1:5" x14ac:dyDescent="0.25">
      <c r="A146" s="141"/>
      <c r="B146" s="67" t="s">
        <v>90</v>
      </c>
      <c r="C146" s="120"/>
      <c r="D146" s="210"/>
      <c r="E146" s="122"/>
    </row>
    <row r="147" spans="1:5" ht="14.4" thickBot="1" x14ac:dyDescent="0.3">
      <c r="A147" s="141"/>
      <c r="B147" s="70" t="s">
        <v>105</v>
      </c>
      <c r="C147" s="120"/>
      <c r="D147" s="122"/>
      <c r="E147" s="122"/>
    </row>
    <row r="148" spans="1:5" ht="15" thickTop="1" thickBot="1" x14ac:dyDescent="0.3">
      <c r="A148" s="141"/>
      <c r="B148" s="25" t="s">
        <v>119</v>
      </c>
      <c r="C148" s="26"/>
      <c r="D148" s="32">
        <f>+SUM(D121:D147)</f>
        <v>0</v>
      </c>
      <c r="E148" s="32">
        <f>+SUM(E121:E147)</f>
        <v>0</v>
      </c>
    </row>
    <row r="149" spans="1:5" ht="15" thickTop="1" thickBot="1" x14ac:dyDescent="0.3">
      <c r="A149" s="143"/>
      <c r="B149" s="151" t="s">
        <v>156</v>
      </c>
      <c r="C149" s="28"/>
      <c r="D149" s="202">
        <f>+D120+D148-E148</f>
        <v>0</v>
      </c>
      <c r="E149" s="203"/>
    </row>
    <row r="150" spans="1:5" ht="14.4" thickTop="1" x14ac:dyDescent="0.25">
      <c r="A150" s="144">
        <v>44713</v>
      </c>
      <c r="B150" s="65" t="s">
        <v>100</v>
      </c>
      <c r="C150" s="120"/>
      <c r="D150" s="121"/>
      <c r="E150" s="211"/>
    </row>
    <row r="151" spans="1:5" x14ac:dyDescent="0.25">
      <c r="A151" s="144"/>
      <c r="B151" s="66" t="s">
        <v>59</v>
      </c>
      <c r="C151" s="120"/>
      <c r="D151" s="121"/>
      <c r="E151" s="209"/>
    </row>
    <row r="152" spans="1:5" x14ac:dyDescent="0.25">
      <c r="A152" s="144"/>
      <c r="B152" s="66" t="s">
        <v>85</v>
      </c>
      <c r="C152" s="120"/>
      <c r="D152" s="121"/>
      <c r="E152" s="209"/>
    </row>
    <row r="153" spans="1:5" x14ac:dyDescent="0.25">
      <c r="A153" s="144"/>
      <c r="B153" s="66" t="s">
        <v>104</v>
      </c>
      <c r="C153" s="120"/>
      <c r="D153" s="121"/>
      <c r="E153" s="209"/>
    </row>
    <row r="154" spans="1:5" x14ac:dyDescent="0.25">
      <c r="A154" s="144"/>
      <c r="B154" s="66" t="s">
        <v>101</v>
      </c>
      <c r="C154" s="120"/>
      <c r="D154" s="121"/>
      <c r="E154" s="209"/>
    </row>
    <row r="155" spans="1:5" x14ac:dyDescent="0.25">
      <c r="A155" s="144"/>
      <c r="B155" s="66" t="s">
        <v>99</v>
      </c>
      <c r="C155" s="120"/>
      <c r="D155" s="121"/>
      <c r="E155" s="209"/>
    </row>
    <row r="156" spans="1:5" x14ac:dyDescent="0.25">
      <c r="A156" s="144"/>
      <c r="B156" s="66" t="s">
        <v>22</v>
      </c>
      <c r="C156" s="120"/>
      <c r="D156" s="122"/>
      <c r="E156" s="209"/>
    </row>
    <row r="157" spans="1:5" x14ac:dyDescent="0.25">
      <c r="A157" s="144"/>
      <c r="B157" s="66" t="s">
        <v>19</v>
      </c>
      <c r="C157" s="120"/>
      <c r="D157" s="122"/>
      <c r="E157" s="209"/>
    </row>
    <row r="158" spans="1:5" x14ac:dyDescent="0.25">
      <c r="A158" s="144"/>
      <c r="B158" s="66" t="s">
        <v>15</v>
      </c>
      <c r="C158" s="120"/>
      <c r="D158" s="122"/>
      <c r="E158" s="210"/>
    </row>
    <row r="159" spans="1:5" x14ac:dyDescent="0.25">
      <c r="A159" s="144"/>
      <c r="B159" s="67" t="s">
        <v>16</v>
      </c>
      <c r="C159" s="120"/>
      <c r="D159" s="208"/>
      <c r="E159" s="122"/>
    </row>
    <row r="160" spans="1:5" x14ac:dyDescent="0.25">
      <c r="A160" s="144"/>
      <c r="B160" s="67" t="s">
        <v>68</v>
      </c>
      <c r="C160" s="120"/>
      <c r="D160" s="209"/>
      <c r="E160" s="122"/>
    </row>
    <row r="161" spans="1:5" x14ac:dyDescent="0.25">
      <c r="A161" s="144"/>
      <c r="B161" s="67" t="s">
        <v>70</v>
      </c>
      <c r="C161" s="120"/>
      <c r="D161" s="209"/>
      <c r="E161" s="122"/>
    </row>
    <row r="162" spans="1:5" x14ac:dyDescent="0.25">
      <c r="A162" s="144"/>
      <c r="B162" s="67" t="s">
        <v>71</v>
      </c>
      <c r="C162" s="120"/>
      <c r="D162" s="209"/>
      <c r="E162" s="122"/>
    </row>
    <row r="163" spans="1:5" x14ac:dyDescent="0.25">
      <c r="A163" s="144"/>
      <c r="B163" s="67" t="s">
        <v>87</v>
      </c>
      <c r="C163" s="120"/>
      <c r="D163" s="209"/>
      <c r="E163" s="122"/>
    </row>
    <row r="164" spans="1:5" x14ac:dyDescent="0.25">
      <c r="A164" s="144"/>
      <c r="B164" s="67" t="s">
        <v>95</v>
      </c>
      <c r="C164" s="120"/>
      <c r="D164" s="209"/>
      <c r="E164" s="122"/>
    </row>
    <row r="165" spans="1:5" x14ac:dyDescent="0.25">
      <c r="A165" s="144"/>
      <c r="B165" s="67" t="s">
        <v>74</v>
      </c>
      <c r="C165" s="120"/>
      <c r="D165" s="209"/>
      <c r="E165" s="122"/>
    </row>
    <row r="166" spans="1:5" x14ac:dyDescent="0.25">
      <c r="A166" s="144"/>
      <c r="B166" s="67" t="s">
        <v>20</v>
      </c>
      <c r="C166" s="120"/>
      <c r="D166" s="209"/>
      <c r="E166" s="122"/>
    </row>
    <row r="167" spans="1:5" x14ac:dyDescent="0.25">
      <c r="A167" s="144"/>
      <c r="B167" s="67" t="s">
        <v>88</v>
      </c>
      <c r="C167" s="120"/>
      <c r="D167" s="209"/>
      <c r="E167" s="122"/>
    </row>
    <row r="168" spans="1:5" x14ac:dyDescent="0.25">
      <c r="A168" s="144"/>
      <c r="B168" s="67" t="s">
        <v>96</v>
      </c>
      <c r="C168" s="120"/>
      <c r="D168" s="209"/>
      <c r="E168" s="122"/>
    </row>
    <row r="169" spans="1:5" x14ac:dyDescent="0.25">
      <c r="A169" s="144"/>
      <c r="B169" s="67" t="s">
        <v>89</v>
      </c>
      <c r="C169" s="120"/>
      <c r="D169" s="209"/>
      <c r="E169" s="122"/>
    </row>
    <row r="170" spans="1:5" x14ac:dyDescent="0.25">
      <c r="A170" s="141"/>
      <c r="B170" s="67" t="s">
        <v>97</v>
      </c>
      <c r="C170" s="120"/>
      <c r="D170" s="209"/>
      <c r="E170" s="122"/>
    </row>
    <row r="171" spans="1:5" x14ac:dyDescent="0.25">
      <c r="A171" s="141"/>
      <c r="B171" s="67" t="s">
        <v>21</v>
      </c>
      <c r="C171" s="120"/>
      <c r="D171" s="209"/>
      <c r="E171" s="122"/>
    </row>
    <row r="172" spans="1:5" x14ac:dyDescent="0.25">
      <c r="A172" s="141"/>
      <c r="B172" s="67" t="s">
        <v>114</v>
      </c>
      <c r="C172" s="120"/>
      <c r="D172" s="209"/>
      <c r="E172" s="122"/>
    </row>
    <row r="173" spans="1:5" x14ac:dyDescent="0.25">
      <c r="A173" s="141"/>
      <c r="B173" s="67" t="s">
        <v>98</v>
      </c>
      <c r="C173" s="120"/>
      <c r="D173" s="209"/>
      <c r="E173" s="122"/>
    </row>
    <row r="174" spans="1:5" x14ac:dyDescent="0.25">
      <c r="A174" s="141"/>
      <c r="B174" s="67" t="s">
        <v>82</v>
      </c>
      <c r="C174" s="81"/>
      <c r="D174" s="209"/>
      <c r="E174" s="122"/>
    </row>
    <row r="175" spans="1:5" x14ac:dyDescent="0.25">
      <c r="A175" s="141"/>
      <c r="B175" s="67" t="s">
        <v>90</v>
      </c>
      <c r="C175" s="120"/>
      <c r="D175" s="210"/>
      <c r="E175" s="122"/>
    </row>
    <row r="176" spans="1:5" ht="14.4" thickBot="1" x14ac:dyDescent="0.3">
      <c r="A176" s="141"/>
      <c r="B176" s="70" t="s">
        <v>105</v>
      </c>
      <c r="C176" s="120"/>
      <c r="D176" s="122"/>
      <c r="E176" s="122"/>
    </row>
    <row r="177" spans="1:5" ht="15" thickTop="1" thickBot="1" x14ac:dyDescent="0.3">
      <c r="A177" s="141"/>
      <c r="B177" s="25" t="s">
        <v>120</v>
      </c>
      <c r="C177" s="26"/>
      <c r="D177" s="32">
        <f>+SUM(D150:D176)</f>
        <v>0</v>
      </c>
      <c r="E177" s="32">
        <f>+SUM(E150:E176)</f>
        <v>0</v>
      </c>
    </row>
    <row r="178" spans="1:5" ht="15" thickTop="1" thickBot="1" x14ac:dyDescent="0.3">
      <c r="A178" s="143"/>
      <c r="B178" s="151" t="s">
        <v>157</v>
      </c>
      <c r="C178" s="28"/>
      <c r="D178" s="202">
        <f>+D149+D177-E177</f>
        <v>0</v>
      </c>
      <c r="E178" s="203"/>
    </row>
    <row r="179" spans="1:5" ht="14.4" thickTop="1" x14ac:dyDescent="0.25">
      <c r="A179" s="144">
        <v>44743</v>
      </c>
      <c r="B179" s="65" t="s">
        <v>100</v>
      </c>
      <c r="C179" s="120"/>
      <c r="D179" s="121"/>
      <c r="E179" s="211"/>
    </row>
    <row r="180" spans="1:5" x14ac:dyDescent="0.25">
      <c r="A180" s="144"/>
      <c r="B180" s="66" t="s">
        <v>59</v>
      </c>
      <c r="C180" s="120"/>
      <c r="D180" s="121"/>
      <c r="E180" s="209"/>
    </row>
    <row r="181" spans="1:5" x14ac:dyDescent="0.25">
      <c r="A181" s="144"/>
      <c r="B181" s="66" t="s">
        <v>85</v>
      </c>
      <c r="C181" s="120"/>
      <c r="D181" s="121"/>
      <c r="E181" s="209"/>
    </row>
    <row r="182" spans="1:5" x14ac:dyDescent="0.25">
      <c r="A182" s="144"/>
      <c r="B182" s="66" t="s">
        <v>104</v>
      </c>
      <c r="C182" s="120"/>
      <c r="D182" s="121"/>
      <c r="E182" s="209"/>
    </row>
    <row r="183" spans="1:5" x14ac:dyDescent="0.25">
      <c r="A183" s="144"/>
      <c r="B183" s="66" t="s">
        <v>101</v>
      </c>
      <c r="C183" s="120"/>
      <c r="D183" s="121"/>
      <c r="E183" s="209"/>
    </row>
    <row r="184" spans="1:5" x14ac:dyDescent="0.25">
      <c r="A184" s="144"/>
      <c r="B184" s="66" t="s">
        <v>99</v>
      </c>
      <c r="C184" s="120"/>
      <c r="D184" s="121"/>
      <c r="E184" s="209"/>
    </row>
    <row r="185" spans="1:5" x14ac:dyDescent="0.25">
      <c r="A185" s="144"/>
      <c r="B185" s="66" t="s">
        <v>22</v>
      </c>
      <c r="C185" s="120"/>
      <c r="D185" s="122"/>
      <c r="E185" s="209"/>
    </row>
    <row r="186" spans="1:5" x14ac:dyDescent="0.25">
      <c r="A186" s="144"/>
      <c r="B186" s="66" t="s">
        <v>19</v>
      </c>
      <c r="C186" s="120"/>
      <c r="D186" s="122"/>
      <c r="E186" s="209"/>
    </row>
    <row r="187" spans="1:5" x14ac:dyDescent="0.25">
      <c r="A187" s="144"/>
      <c r="B187" s="66" t="s">
        <v>15</v>
      </c>
      <c r="C187" s="120"/>
      <c r="D187" s="122"/>
      <c r="E187" s="210"/>
    </row>
    <row r="188" spans="1:5" x14ac:dyDescent="0.25">
      <c r="A188" s="144"/>
      <c r="B188" s="67" t="s">
        <v>16</v>
      </c>
      <c r="C188" s="120"/>
      <c r="D188" s="208"/>
      <c r="E188" s="122"/>
    </row>
    <row r="189" spans="1:5" x14ac:dyDescent="0.25">
      <c r="A189" s="144"/>
      <c r="B189" s="67" t="s">
        <v>68</v>
      </c>
      <c r="C189" s="120"/>
      <c r="D189" s="209"/>
      <c r="E189" s="122"/>
    </row>
    <row r="190" spans="1:5" x14ac:dyDescent="0.25">
      <c r="A190" s="144"/>
      <c r="B190" s="67" t="s">
        <v>70</v>
      </c>
      <c r="C190" s="120"/>
      <c r="D190" s="209"/>
      <c r="E190" s="122"/>
    </row>
    <row r="191" spans="1:5" x14ac:dyDescent="0.25">
      <c r="A191" s="144"/>
      <c r="B191" s="67" t="s">
        <v>71</v>
      </c>
      <c r="C191" s="120"/>
      <c r="D191" s="209"/>
      <c r="E191" s="122"/>
    </row>
    <row r="192" spans="1:5" x14ac:dyDescent="0.25">
      <c r="A192" s="144"/>
      <c r="B192" s="67" t="s">
        <v>87</v>
      </c>
      <c r="C192" s="120"/>
      <c r="D192" s="209"/>
      <c r="E192" s="122"/>
    </row>
    <row r="193" spans="1:5" x14ac:dyDescent="0.25">
      <c r="A193" s="144"/>
      <c r="B193" s="67" t="s">
        <v>95</v>
      </c>
      <c r="C193" s="120"/>
      <c r="D193" s="209"/>
      <c r="E193" s="122"/>
    </row>
    <row r="194" spans="1:5" x14ac:dyDescent="0.25">
      <c r="A194" s="144"/>
      <c r="B194" s="67" t="s">
        <v>74</v>
      </c>
      <c r="C194" s="120"/>
      <c r="D194" s="209"/>
      <c r="E194" s="122"/>
    </row>
    <row r="195" spans="1:5" x14ac:dyDescent="0.25">
      <c r="A195" s="144"/>
      <c r="B195" s="67" t="s">
        <v>20</v>
      </c>
      <c r="C195" s="120"/>
      <c r="D195" s="209"/>
      <c r="E195" s="122"/>
    </row>
    <row r="196" spans="1:5" x14ac:dyDescent="0.25">
      <c r="A196" s="144"/>
      <c r="B196" s="67" t="s">
        <v>88</v>
      </c>
      <c r="C196" s="120"/>
      <c r="D196" s="209"/>
      <c r="E196" s="122"/>
    </row>
    <row r="197" spans="1:5" x14ac:dyDescent="0.25">
      <c r="A197" s="144"/>
      <c r="B197" s="67" t="s">
        <v>96</v>
      </c>
      <c r="C197" s="120"/>
      <c r="D197" s="209"/>
      <c r="E197" s="122"/>
    </row>
    <row r="198" spans="1:5" x14ac:dyDescent="0.25">
      <c r="A198" s="144"/>
      <c r="B198" s="67" t="s">
        <v>89</v>
      </c>
      <c r="C198" s="120"/>
      <c r="D198" s="209"/>
      <c r="E198" s="122"/>
    </row>
    <row r="199" spans="1:5" x14ac:dyDescent="0.25">
      <c r="A199" s="141"/>
      <c r="B199" s="67" t="s">
        <v>97</v>
      </c>
      <c r="C199" s="120"/>
      <c r="D199" s="209"/>
      <c r="E199" s="122"/>
    </row>
    <row r="200" spans="1:5" x14ac:dyDescent="0.25">
      <c r="A200" s="141"/>
      <c r="B200" s="67" t="s">
        <v>21</v>
      </c>
      <c r="C200" s="120"/>
      <c r="D200" s="209"/>
      <c r="E200" s="122"/>
    </row>
    <row r="201" spans="1:5" x14ac:dyDescent="0.25">
      <c r="A201" s="141"/>
      <c r="B201" s="67" t="s">
        <v>114</v>
      </c>
      <c r="C201" s="120"/>
      <c r="D201" s="209"/>
      <c r="E201" s="122"/>
    </row>
    <row r="202" spans="1:5" x14ac:dyDescent="0.25">
      <c r="A202" s="141"/>
      <c r="B202" s="67" t="s">
        <v>98</v>
      </c>
      <c r="C202" s="120"/>
      <c r="D202" s="209"/>
      <c r="E202" s="122"/>
    </row>
    <row r="203" spans="1:5" x14ac:dyDescent="0.25">
      <c r="A203" s="141"/>
      <c r="B203" s="67" t="s">
        <v>82</v>
      </c>
      <c r="C203" s="81"/>
      <c r="D203" s="209"/>
      <c r="E203" s="122"/>
    </row>
    <row r="204" spans="1:5" x14ac:dyDescent="0.25">
      <c r="A204" s="141"/>
      <c r="B204" s="67" t="s">
        <v>90</v>
      </c>
      <c r="C204" s="120"/>
      <c r="D204" s="210"/>
      <c r="E204" s="122"/>
    </row>
    <row r="205" spans="1:5" ht="14.4" thickBot="1" x14ac:dyDescent="0.3">
      <c r="A205" s="141"/>
      <c r="B205" s="70" t="s">
        <v>105</v>
      </c>
      <c r="C205" s="120"/>
      <c r="D205" s="122"/>
      <c r="E205" s="122"/>
    </row>
    <row r="206" spans="1:5" ht="15" thickTop="1" thickBot="1" x14ac:dyDescent="0.3">
      <c r="A206" s="141"/>
      <c r="B206" s="25" t="s">
        <v>121</v>
      </c>
      <c r="C206" s="26"/>
      <c r="D206" s="32">
        <f>+SUM(D179:D205)</f>
        <v>0</v>
      </c>
      <c r="E206" s="32">
        <f>+SUM(E179:E205)</f>
        <v>0</v>
      </c>
    </row>
    <row r="207" spans="1:5" ht="15" thickTop="1" thickBot="1" x14ac:dyDescent="0.3">
      <c r="A207" s="143"/>
      <c r="B207" s="151" t="s">
        <v>158</v>
      </c>
      <c r="C207" s="28"/>
      <c r="D207" s="202">
        <f>+D178+D206-E206</f>
        <v>0</v>
      </c>
      <c r="E207" s="203"/>
    </row>
    <row r="208" spans="1:5" ht="14.4" thickTop="1" x14ac:dyDescent="0.25">
      <c r="A208" s="144">
        <v>44774</v>
      </c>
      <c r="B208" s="65" t="s">
        <v>100</v>
      </c>
      <c r="C208" s="120"/>
      <c r="D208" s="121"/>
      <c r="E208" s="211"/>
    </row>
    <row r="209" spans="1:5" x14ac:dyDescent="0.25">
      <c r="A209" s="144"/>
      <c r="B209" s="66" t="s">
        <v>59</v>
      </c>
      <c r="C209" s="120"/>
      <c r="D209" s="121"/>
      <c r="E209" s="209"/>
    </row>
    <row r="210" spans="1:5" x14ac:dyDescent="0.25">
      <c r="A210" s="144"/>
      <c r="B210" s="66" t="s">
        <v>85</v>
      </c>
      <c r="C210" s="120"/>
      <c r="D210" s="121"/>
      <c r="E210" s="209"/>
    </row>
    <row r="211" spans="1:5" x14ac:dyDescent="0.25">
      <c r="A211" s="144"/>
      <c r="B211" s="66" t="s">
        <v>104</v>
      </c>
      <c r="C211" s="120"/>
      <c r="D211" s="121"/>
      <c r="E211" s="209"/>
    </row>
    <row r="212" spans="1:5" x14ac:dyDescent="0.25">
      <c r="A212" s="144"/>
      <c r="B212" s="66" t="s">
        <v>101</v>
      </c>
      <c r="C212" s="120"/>
      <c r="D212" s="121"/>
      <c r="E212" s="209"/>
    </row>
    <row r="213" spans="1:5" x14ac:dyDescent="0.25">
      <c r="A213" s="144"/>
      <c r="B213" s="66" t="s">
        <v>99</v>
      </c>
      <c r="C213" s="120"/>
      <c r="D213" s="121"/>
      <c r="E213" s="209"/>
    </row>
    <row r="214" spans="1:5" x14ac:dyDescent="0.25">
      <c r="A214" s="144"/>
      <c r="B214" s="66" t="s">
        <v>22</v>
      </c>
      <c r="C214" s="120"/>
      <c r="D214" s="122"/>
      <c r="E214" s="209"/>
    </row>
    <row r="215" spans="1:5" x14ac:dyDescent="0.25">
      <c r="A215" s="144"/>
      <c r="B215" s="66" t="s">
        <v>19</v>
      </c>
      <c r="C215" s="120"/>
      <c r="D215" s="122"/>
      <c r="E215" s="209"/>
    </row>
    <row r="216" spans="1:5" x14ac:dyDescent="0.25">
      <c r="A216" s="144"/>
      <c r="B216" s="66" t="s">
        <v>15</v>
      </c>
      <c r="C216" s="120"/>
      <c r="D216" s="122"/>
      <c r="E216" s="210"/>
    </row>
    <row r="217" spans="1:5" x14ac:dyDescent="0.25">
      <c r="A217" s="144"/>
      <c r="B217" s="67" t="s">
        <v>16</v>
      </c>
      <c r="C217" s="120"/>
      <c r="D217" s="215"/>
      <c r="E217" s="122"/>
    </row>
    <row r="218" spans="1:5" x14ac:dyDescent="0.25">
      <c r="A218" s="144"/>
      <c r="B218" s="67" t="s">
        <v>68</v>
      </c>
      <c r="C218" s="120"/>
      <c r="D218" s="216"/>
      <c r="E218" s="122"/>
    </row>
    <row r="219" spans="1:5" x14ac:dyDescent="0.25">
      <c r="A219" s="144"/>
      <c r="B219" s="67" t="s">
        <v>70</v>
      </c>
      <c r="C219" s="120"/>
      <c r="D219" s="216"/>
      <c r="E219" s="122"/>
    </row>
    <row r="220" spans="1:5" x14ac:dyDescent="0.25">
      <c r="A220" s="144"/>
      <c r="B220" s="67" t="s">
        <v>71</v>
      </c>
      <c r="C220" s="120"/>
      <c r="D220" s="216"/>
      <c r="E220" s="122"/>
    </row>
    <row r="221" spans="1:5" x14ac:dyDescent="0.25">
      <c r="A221" s="144"/>
      <c r="B221" s="67" t="s">
        <v>87</v>
      </c>
      <c r="C221" s="120"/>
      <c r="D221" s="216"/>
      <c r="E221" s="122"/>
    </row>
    <row r="222" spans="1:5" x14ac:dyDescent="0.25">
      <c r="A222" s="144"/>
      <c r="B222" s="67" t="s">
        <v>95</v>
      </c>
      <c r="C222" s="120"/>
      <c r="D222" s="216"/>
      <c r="E222" s="122"/>
    </row>
    <row r="223" spans="1:5" x14ac:dyDescent="0.25">
      <c r="A223" s="144"/>
      <c r="B223" s="67" t="s">
        <v>74</v>
      </c>
      <c r="C223" s="120"/>
      <c r="D223" s="216"/>
      <c r="E223" s="122"/>
    </row>
    <row r="224" spans="1:5" x14ac:dyDescent="0.25">
      <c r="A224" s="144"/>
      <c r="B224" s="67" t="s">
        <v>20</v>
      </c>
      <c r="C224" s="120"/>
      <c r="D224" s="216"/>
      <c r="E224" s="122"/>
    </row>
    <row r="225" spans="1:8" x14ac:dyDescent="0.25">
      <c r="A225" s="144"/>
      <c r="B225" s="67" t="s">
        <v>88</v>
      </c>
      <c r="C225" s="120"/>
      <c r="D225" s="216"/>
      <c r="E225" s="122"/>
    </row>
    <row r="226" spans="1:8" x14ac:dyDescent="0.25">
      <c r="A226" s="144"/>
      <c r="B226" s="67" t="s">
        <v>96</v>
      </c>
      <c r="C226" s="120"/>
      <c r="D226" s="216"/>
      <c r="E226" s="122"/>
    </row>
    <row r="227" spans="1:8" x14ac:dyDescent="0.25">
      <c r="A227" s="144"/>
      <c r="B227" s="67" t="s">
        <v>89</v>
      </c>
      <c r="C227" s="120"/>
      <c r="D227" s="216"/>
      <c r="E227" s="122"/>
    </row>
    <row r="228" spans="1:8" x14ac:dyDescent="0.25">
      <c r="A228" s="141"/>
      <c r="B228" s="67" t="s">
        <v>97</v>
      </c>
      <c r="C228" s="120"/>
      <c r="D228" s="216"/>
      <c r="E228" s="122"/>
    </row>
    <row r="229" spans="1:8" x14ac:dyDescent="0.25">
      <c r="A229" s="141"/>
      <c r="B229" s="67" t="s">
        <v>21</v>
      </c>
      <c r="C229" s="120"/>
      <c r="D229" s="216"/>
      <c r="E229" s="122"/>
    </row>
    <row r="230" spans="1:8" x14ac:dyDescent="0.25">
      <c r="A230" s="141"/>
      <c r="B230" s="67" t="s">
        <v>114</v>
      </c>
      <c r="C230" s="120"/>
      <c r="D230" s="216"/>
      <c r="E230" s="122"/>
    </row>
    <row r="231" spans="1:8" x14ac:dyDescent="0.25">
      <c r="A231" s="141"/>
      <c r="B231" s="67" t="s">
        <v>98</v>
      </c>
      <c r="C231" s="120"/>
      <c r="D231" s="216"/>
      <c r="E231" s="122"/>
    </row>
    <row r="232" spans="1:8" x14ac:dyDescent="0.25">
      <c r="A232" s="141"/>
      <c r="B232" s="67" t="s">
        <v>82</v>
      </c>
      <c r="C232" s="81"/>
      <c r="D232" s="216"/>
      <c r="E232" s="122"/>
    </row>
    <row r="233" spans="1:8" x14ac:dyDescent="0.25">
      <c r="A233" s="141"/>
      <c r="B233" s="67" t="s">
        <v>90</v>
      </c>
      <c r="C233" s="120"/>
      <c r="D233" s="217"/>
      <c r="E233" s="122"/>
    </row>
    <row r="234" spans="1:8" ht="14.4" thickBot="1" x14ac:dyDescent="0.3">
      <c r="A234" s="141"/>
      <c r="B234" s="70" t="s">
        <v>105</v>
      </c>
      <c r="C234" s="120"/>
      <c r="D234" s="122"/>
      <c r="E234" s="122"/>
    </row>
    <row r="235" spans="1:8" ht="15" thickTop="1" thickBot="1" x14ac:dyDescent="0.3">
      <c r="A235" s="141"/>
      <c r="B235" s="25" t="s">
        <v>122</v>
      </c>
      <c r="C235" s="26"/>
      <c r="D235" s="32">
        <f>+SUM(D208:D234)</f>
        <v>0</v>
      </c>
      <c r="E235" s="32">
        <f>+SUM(E208:E234)</f>
        <v>0</v>
      </c>
    </row>
    <row r="236" spans="1:8" ht="15" thickTop="1" thickBot="1" x14ac:dyDescent="0.3">
      <c r="A236" s="146"/>
      <c r="B236" s="152" t="s">
        <v>159</v>
      </c>
      <c r="C236" s="28"/>
      <c r="D236" s="202">
        <f>+D207+D235-E235</f>
        <v>0</v>
      </c>
      <c r="E236" s="203"/>
      <c r="H236" s="57"/>
    </row>
    <row r="237" spans="1:8" ht="14.4" thickTop="1" x14ac:dyDescent="0.25">
      <c r="A237" s="147">
        <v>44805</v>
      </c>
      <c r="B237" s="65" t="s">
        <v>100</v>
      </c>
      <c r="C237" s="120"/>
      <c r="D237" s="121"/>
      <c r="E237" s="211"/>
      <c r="H237" s="57"/>
    </row>
    <row r="238" spans="1:8" x14ac:dyDescent="0.25">
      <c r="A238" s="144"/>
      <c r="B238" s="66" t="s">
        <v>59</v>
      </c>
      <c r="C238" s="120"/>
      <c r="D238" s="121"/>
      <c r="E238" s="209"/>
      <c r="H238" s="57"/>
    </row>
    <row r="239" spans="1:8" x14ac:dyDescent="0.25">
      <c r="A239" s="144"/>
      <c r="B239" s="66" t="s">
        <v>85</v>
      </c>
      <c r="C239" s="120"/>
      <c r="D239" s="121"/>
      <c r="E239" s="209"/>
      <c r="H239" s="57"/>
    </row>
    <row r="240" spans="1:8" x14ac:dyDescent="0.25">
      <c r="A240" s="144"/>
      <c r="B240" s="66" t="s">
        <v>104</v>
      </c>
      <c r="C240" s="120"/>
      <c r="D240" s="121"/>
      <c r="E240" s="209"/>
      <c r="H240" s="57"/>
    </row>
    <row r="241" spans="1:8" x14ac:dyDescent="0.25">
      <c r="A241" s="144"/>
      <c r="B241" s="66" t="s">
        <v>101</v>
      </c>
      <c r="C241" s="120"/>
      <c r="D241" s="121"/>
      <c r="E241" s="209"/>
      <c r="H241" s="57"/>
    </row>
    <row r="242" spans="1:8" x14ac:dyDescent="0.25">
      <c r="A242" s="144"/>
      <c r="B242" s="66" t="s">
        <v>99</v>
      </c>
      <c r="C242" s="120"/>
      <c r="D242" s="121"/>
      <c r="E242" s="209"/>
      <c r="H242" s="57"/>
    </row>
    <row r="243" spans="1:8" x14ac:dyDescent="0.25">
      <c r="A243" s="144"/>
      <c r="B243" s="66" t="s">
        <v>22</v>
      </c>
      <c r="C243" s="120"/>
      <c r="D243" s="122"/>
      <c r="E243" s="209"/>
      <c r="H243" s="57"/>
    </row>
    <row r="244" spans="1:8" x14ac:dyDescent="0.25">
      <c r="A244" s="144"/>
      <c r="B244" s="66" t="s">
        <v>19</v>
      </c>
      <c r="C244" s="120"/>
      <c r="D244" s="122"/>
      <c r="E244" s="209"/>
      <c r="H244" s="57"/>
    </row>
    <row r="245" spans="1:8" x14ac:dyDescent="0.25">
      <c r="A245" s="144"/>
      <c r="B245" s="66" t="s">
        <v>15</v>
      </c>
      <c r="C245" s="120"/>
      <c r="D245" s="122"/>
      <c r="E245" s="210"/>
      <c r="H245" s="57"/>
    </row>
    <row r="246" spans="1:8" x14ac:dyDescent="0.25">
      <c r="A246" s="144"/>
      <c r="B246" s="67" t="s">
        <v>16</v>
      </c>
      <c r="C246" s="120"/>
      <c r="D246" s="208"/>
      <c r="E246" s="122"/>
      <c r="H246" s="57"/>
    </row>
    <row r="247" spans="1:8" x14ac:dyDescent="0.25">
      <c r="A247" s="144"/>
      <c r="B247" s="67" t="s">
        <v>68</v>
      </c>
      <c r="C247" s="120"/>
      <c r="D247" s="209"/>
      <c r="E247" s="122"/>
      <c r="H247" s="57"/>
    </row>
    <row r="248" spans="1:8" x14ac:dyDescent="0.25">
      <c r="A248" s="144"/>
      <c r="B248" s="67" t="s">
        <v>70</v>
      </c>
      <c r="C248" s="120"/>
      <c r="D248" s="209"/>
      <c r="E248" s="122"/>
      <c r="H248" s="57"/>
    </row>
    <row r="249" spans="1:8" x14ac:dyDescent="0.25">
      <c r="A249" s="144"/>
      <c r="B249" s="67" t="s">
        <v>71</v>
      </c>
      <c r="C249" s="120"/>
      <c r="D249" s="209"/>
      <c r="E249" s="122"/>
      <c r="H249" s="57"/>
    </row>
    <row r="250" spans="1:8" x14ac:dyDescent="0.25">
      <c r="A250" s="144"/>
      <c r="B250" s="67" t="s">
        <v>87</v>
      </c>
      <c r="C250" s="120"/>
      <c r="D250" s="209"/>
      <c r="E250" s="122"/>
      <c r="H250" s="57"/>
    </row>
    <row r="251" spans="1:8" x14ac:dyDescent="0.25">
      <c r="A251" s="144"/>
      <c r="B251" s="67" t="s">
        <v>95</v>
      </c>
      <c r="C251" s="120"/>
      <c r="D251" s="209"/>
      <c r="E251" s="122"/>
      <c r="H251" s="57"/>
    </row>
    <row r="252" spans="1:8" x14ac:dyDescent="0.25">
      <c r="A252" s="144"/>
      <c r="B252" s="67" t="s">
        <v>74</v>
      </c>
      <c r="C252" s="120"/>
      <c r="D252" s="209"/>
      <c r="E252" s="122"/>
      <c r="H252" s="57"/>
    </row>
    <row r="253" spans="1:8" x14ac:dyDescent="0.25">
      <c r="A253" s="144"/>
      <c r="B253" s="67" t="s">
        <v>20</v>
      </c>
      <c r="C253" s="120"/>
      <c r="D253" s="209"/>
      <c r="E253" s="122"/>
      <c r="H253" s="57"/>
    </row>
    <row r="254" spans="1:8" x14ac:dyDescent="0.25">
      <c r="A254" s="144"/>
      <c r="B254" s="67" t="s">
        <v>88</v>
      </c>
      <c r="C254" s="120"/>
      <c r="D254" s="209"/>
      <c r="E254" s="122"/>
    </row>
    <row r="255" spans="1:8" x14ac:dyDescent="0.25">
      <c r="A255" s="144"/>
      <c r="B255" s="67" t="s">
        <v>96</v>
      </c>
      <c r="C255" s="120"/>
      <c r="D255" s="209"/>
      <c r="E255" s="122"/>
    </row>
    <row r="256" spans="1:8" x14ac:dyDescent="0.25">
      <c r="A256" s="144"/>
      <c r="B256" s="67" t="s">
        <v>89</v>
      </c>
      <c r="C256" s="120"/>
      <c r="D256" s="209"/>
      <c r="E256" s="122"/>
    </row>
    <row r="257" spans="1:5" x14ac:dyDescent="0.25">
      <c r="A257" s="144"/>
      <c r="B257" s="67" t="s">
        <v>97</v>
      </c>
      <c r="C257" s="120"/>
      <c r="D257" s="209"/>
      <c r="E257" s="122"/>
    </row>
    <row r="258" spans="1:5" x14ac:dyDescent="0.25">
      <c r="A258" s="141"/>
      <c r="B258" s="67" t="s">
        <v>21</v>
      </c>
      <c r="C258" s="120"/>
      <c r="D258" s="209"/>
      <c r="E258" s="122"/>
    </row>
    <row r="259" spans="1:5" x14ac:dyDescent="0.25">
      <c r="A259" s="141"/>
      <c r="B259" s="67" t="s">
        <v>114</v>
      </c>
      <c r="C259" s="120"/>
      <c r="D259" s="209"/>
      <c r="E259" s="122"/>
    </row>
    <row r="260" spans="1:5" x14ac:dyDescent="0.25">
      <c r="A260" s="141"/>
      <c r="B260" s="67" t="s">
        <v>98</v>
      </c>
      <c r="C260" s="120"/>
      <c r="D260" s="209"/>
      <c r="E260" s="122"/>
    </row>
    <row r="261" spans="1:5" x14ac:dyDescent="0.25">
      <c r="A261" s="141"/>
      <c r="B261" s="67" t="s">
        <v>82</v>
      </c>
      <c r="C261" s="123"/>
      <c r="D261" s="209"/>
      <c r="E261" s="122"/>
    </row>
    <row r="262" spans="1:5" x14ac:dyDescent="0.25">
      <c r="A262" s="141"/>
      <c r="B262" s="67" t="s">
        <v>90</v>
      </c>
      <c r="C262" s="120"/>
      <c r="D262" s="210"/>
      <c r="E262" s="122"/>
    </row>
    <row r="263" spans="1:5" ht="14.4" thickBot="1" x14ac:dyDescent="0.3">
      <c r="A263" s="141"/>
      <c r="B263" s="70" t="s">
        <v>105</v>
      </c>
      <c r="C263" s="120"/>
      <c r="D263" s="122"/>
      <c r="E263" s="122"/>
    </row>
    <row r="264" spans="1:5" ht="15" thickTop="1" thickBot="1" x14ac:dyDescent="0.3">
      <c r="A264" s="141"/>
      <c r="B264" s="25" t="s">
        <v>123</v>
      </c>
      <c r="C264" s="26"/>
      <c r="D264" s="32">
        <f>+SUM(D237:D263)</f>
        <v>0</v>
      </c>
      <c r="E264" s="32">
        <f>+SUM(E237:E263)</f>
        <v>0</v>
      </c>
    </row>
    <row r="265" spans="1:5" ht="15" thickTop="1" thickBot="1" x14ac:dyDescent="0.3">
      <c r="A265" s="143"/>
      <c r="B265" s="151" t="s">
        <v>160</v>
      </c>
      <c r="C265" s="28"/>
      <c r="D265" s="202">
        <f>+D236+D264-E264</f>
        <v>0</v>
      </c>
      <c r="E265" s="203"/>
    </row>
    <row r="266" spans="1:5" ht="14.4" thickTop="1" x14ac:dyDescent="0.25">
      <c r="A266" s="144">
        <v>44835</v>
      </c>
      <c r="B266" s="65" t="s">
        <v>100</v>
      </c>
      <c r="C266" s="120"/>
      <c r="D266" s="121"/>
      <c r="E266" s="211"/>
    </row>
    <row r="267" spans="1:5" x14ac:dyDescent="0.25">
      <c r="A267" s="144"/>
      <c r="B267" s="66" t="s">
        <v>59</v>
      </c>
      <c r="C267" s="120"/>
      <c r="D267" s="121"/>
      <c r="E267" s="209"/>
    </row>
    <row r="268" spans="1:5" x14ac:dyDescent="0.25">
      <c r="A268" s="144"/>
      <c r="B268" s="66" t="s">
        <v>85</v>
      </c>
      <c r="C268" s="120"/>
      <c r="D268" s="121"/>
      <c r="E268" s="209"/>
    </row>
    <row r="269" spans="1:5" x14ac:dyDescent="0.25">
      <c r="A269" s="144"/>
      <c r="B269" s="66" t="s">
        <v>104</v>
      </c>
      <c r="C269" s="120"/>
      <c r="D269" s="121"/>
      <c r="E269" s="209"/>
    </row>
    <row r="270" spans="1:5" x14ac:dyDescent="0.25">
      <c r="A270" s="144"/>
      <c r="B270" s="66" t="s">
        <v>101</v>
      </c>
      <c r="C270" s="120"/>
      <c r="D270" s="121"/>
      <c r="E270" s="209"/>
    </row>
    <row r="271" spans="1:5" x14ac:dyDescent="0.25">
      <c r="A271" s="144"/>
      <c r="B271" s="66" t="s">
        <v>99</v>
      </c>
      <c r="C271" s="120"/>
      <c r="D271" s="121"/>
      <c r="E271" s="209"/>
    </row>
    <row r="272" spans="1:5" x14ac:dyDescent="0.25">
      <c r="A272" s="144"/>
      <c r="B272" s="66" t="s">
        <v>22</v>
      </c>
      <c r="C272" s="120"/>
      <c r="D272" s="122"/>
      <c r="E272" s="209"/>
    </row>
    <row r="273" spans="1:5" x14ac:dyDescent="0.25">
      <c r="A273" s="144"/>
      <c r="B273" s="66" t="s">
        <v>19</v>
      </c>
      <c r="C273" s="120"/>
      <c r="D273" s="122"/>
      <c r="E273" s="209"/>
    </row>
    <row r="274" spans="1:5" x14ac:dyDescent="0.25">
      <c r="A274" s="144"/>
      <c r="B274" s="66" t="s">
        <v>15</v>
      </c>
      <c r="C274" s="120"/>
      <c r="D274" s="122"/>
      <c r="E274" s="210"/>
    </row>
    <row r="275" spans="1:5" x14ac:dyDescent="0.25">
      <c r="A275" s="144"/>
      <c r="B275" s="67" t="s">
        <v>16</v>
      </c>
      <c r="C275" s="120"/>
      <c r="D275" s="208"/>
      <c r="E275" s="122"/>
    </row>
    <row r="276" spans="1:5" x14ac:dyDescent="0.25">
      <c r="A276" s="144"/>
      <c r="B276" s="67" t="s">
        <v>68</v>
      </c>
      <c r="C276" s="120"/>
      <c r="D276" s="209"/>
      <c r="E276" s="122"/>
    </row>
    <row r="277" spans="1:5" x14ac:dyDescent="0.25">
      <c r="A277" s="144"/>
      <c r="B277" s="67" t="s">
        <v>70</v>
      </c>
      <c r="C277" s="120"/>
      <c r="D277" s="209"/>
      <c r="E277" s="122"/>
    </row>
    <row r="278" spans="1:5" x14ac:dyDescent="0.25">
      <c r="A278" s="144"/>
      <c r="B278" s="67" t="s">
        <v>71</v>
      </c>
      <c r="C278" s="120"/>
      <c r="D278" s="209"/>
      <c r="E278" s="122"/>
    </row>
    <row r="279" spans="1:5" x14ac:dyDescent="0.25">
      <c r="A279" s="144"/>
      <c r="B279" s="67" t="s">
        <v>87</v>
      </c>
      <c r="C279" s="120"/>
      <c r="D279" s="209"/>
      <c r="E279" s="122"/>
    </row>
    <row r="280" spans="1:5" x14ac:dyDescent="0.25">
      <c r="A280" s="144"/>
      <c r="B280" s="67" t="s">
        <v>95</v>
      </c>
      <c r="C280" s="120"/>
      <c r="D280" s="209"/>
      <c r="E280" s="122"/>
    </row>
    <row r="281" spans="1:5" x14ac:dyDescent="0.25">
      <c r="A281" s="144"/>
      <c r="B281" s="67" t="s">
        <v>74</v>
      </c>
      <c r="C281" s="120"/>
      <c r="D281" s="209"/>
      <c r="E281" s="122"/>
    </row>
    <row r="282" spans="1:5" x14ac:dyDescent="0.25">
      <c r="A282" s="144"/>
      <c r="B282" s="67" t="s">
        <v>20</v>
      </c>
      <c r="C282" s="120"/>
      <c r="D282" s="209"/>
      <c r="E282" s="122"/>
    </row>
    <row r="283" spans="1:5" x14ac:dyDescent="0.25">
      <c r="A283" s="141"/>
      <c r="B283" s="67" t="s">
        <v>88</v>
      </c>
      <c r="C283" s="120"/>
      <c r="D283" s="209"/>
      <c r="E283" s="122"/>
    </row>
    <row r="284" spans="1:5" x14ac:dyDescent="0.25">
      <c r="A284" s="141"/>
      <c r="B284" s="67" t="s">
        <v>96</v>
      </c>
      <c r="C284" s="120"/>
      <c r="D284" s="209"/>
      <c r="E284" s="122"/>
    </row>
    <row r="285" spans="1:5" x14ac:dyDescent="0.25">
      <c r="A285" s="141"/>
      <c r="B285" s="67" t="s">
        <v>89</v>
      </c>
      <c r="C285" s="120"/>
      <c r="D285" s="209"/>
      <c r="E285" s="122"/>
    </row>
    <row r="286" spans="1:5" x14ac:dyDescent="0.25">
      <c r="A286" s="141"/>
      <c r="B286" s="67" t="s">
        <v>97</v>
      </c>
      <c r="C286" s="120"/>
      <c r="D286" s="209"/>
      <c r="E286" s="122"/>
    </row>
    <row r="287" spans="1:5" x14ac:dyDescent="0.25">
      <c r="A287" s="141"/>
      <c r="B287" s="67" t="s">
        <v>21</v>
      </c>
      <c r="C287" s="120"/>
      <c r="D287" s="209"/>
      <c r="E287" s="122"/>
    </row>
    <row r="288" spans="1:5" x14ac:dyDescent="0.25">
      <c r="A288" s="141"/>
      <c r="B288" s="67" t="s">
        <v>114</v>
      </c>
      <c r="C288" s="120"/>
      <c r="D288" s="209"/>
      <c r="E288" s="122"/>
    </row>
    <row r="289" spans="1:5" x14ac:dyDescent="0.25">
      <c r="A289" s="141"/>
      <c r="B289" s="67" t="s">
        <v>98</v>
      </c>
      <c r="C289" s="120"/>
      <c r="D289" s="209"/>
      <c r="E289" s="122"/>
    </row>
    <row r="290" spans="1:5" x14ac:dyDescent="0.25">
      <c r="A290" s="141"/>
      <c r="B290" s="67" t="s">
        <v>82</v>
      </c>
      <c r="C290" s="123"/>
      <c r="D290" s="209"/>
      <c r="E290" s="122"/>
    </row>
    <row r="291" spans="1:5" x14ac:dyDescent="0.25">
      <c r="A291" s="141"/>
      <c r="B291" s="67" t="s">
        <v>90</v>
      </c>
      <c r="C291" s="120"/>
      <c r="D291" s="210"/>
      <c r="E291" s="122"/>
    </row>
    <row r="292" spans="1:5" ht="14.4" thickBot="1" x14ac:dyDescent="0.3">
      <c r="A292" s="141"/>
      <c r="B292" s="70" t="s">
        <v>105</v>
      </c>
      <c r="C292" s="120"/>
      <c r="D292" s="122"/>
      <c r="E292" s="122"/>
    </row>
    <row r="293" spans="1:5" ht="15" thickTop="1" thickBot="1" x14ac:dyDescent="0.3">
      <c r="A293" s="141"/>
      <c r="B293" s="25" t="s">
        <v>129</v>
      </c>
      <c r="C293" s="26"/>
      <c r="D293" s="32">
        <f>+SUM(D266:D292)</f>
        <v>0</v>
      </c>
      <c r="E293" s="32">
        <f>+SUM(E266:E292)</f>
        <v>0</v>
      </c>
    </row>
    <row r="294" spans="1:5" ht="15" thickTop="1" thickBot="1" x14ac:dyDescent="0.3">
      <c r="A294" s="143"/>
      <c r="B294" s="151" t="s">
        <v>161</v>
      </c>
      <c r="C294" s="28"/>
      <c r="D294" s="202">
        <f>+D265+D293-E293</f>
        <v>0</v>
      </c>
      <c r="E294" s="203"/>
    </row>
    <row r="295" spans="1:5" ht="14.4" thickTop="1" x14ac:dyDescent="0.25">
      <c r="A295" s="144">
        <v>44866</v>
      </c>
      <c r="B295" s="65" t="s">
        <v>100</v>
      </c>
      <c r="C295" s="120"/>
      <c r="D295" s="121"/>
      <c r="E295" s="211"/>
    </row>
    <row r="296" spans="1:5" x14ac:dyDescent="0.25">
      <c r="A296" s="144"/>
      <c r="B296" s="66" t="s">
        <v>59</v>
      </c>
      <c r="C296" s="120"/>
      <c r="D296" s="121"/>
      <c r="E296" s="209"/>
    </row>
    <row r="297" spans="1:5" x14ac:dyDescent="0.25">
      <c r="A297" s="144"/>
      <c r="B297" s="66" t="s">
        <v>85</v>
      </c>
      <c r="C297" s="120"/>
      <c r="D297" s="121"/>
      <c r="E297" s="209"/>
    </row>
    <row r="298" spans="1:5" x14ac:dyDescent="0.25">
      <c r="A298" s="144"/>
      <c r="B298" s="66" t="s">
        <v>104</v>
      </c>
      <c r="C298" s="120"/>
      <c r="D298" s="121"/>
      <c r="E298" s="209"/>
    </row>
    <row r="299" spans="1:5" x14ac:dyDescent="0.25">
      <c r="A299" s="144"/>
      <c r="B299" s="66" t="s">
        <v>101</v>
      </c>
      <c r="C299" s="120"/>
      <c r="D299" s="121"/>
      <c r="E299" s="209"/>
    </row>
    <row r="300" spans="1:5" x14ac:dyDescent="0.25">
      <c r="A300" s="144"/>
      <c r="B300" s="66" t="s">
        <v>99</v>
      </c>
      <c r="C300" s="120"/>
      <c r="D300" s="121"/>
      <c r="E300" s="209"/>
    </row>
    <row r="301" spans="1:5" x14ac:dyDescent="0.25">
      <c r="A301" s="144"/>
      <c r="B301" s="66" t="s">
        <v>22</v>
      </c>
      <c r="C301" s="120"/>
      <c r="D301" s="122"/>
      <c r="E301" s="209"/>
    </row>
    <row r="302" spans="1:5" x14ac:dyDescent="0.25">
      <c r="A302" s="144"/>
      <c r="B302" s="66" t="s">
        <v>19</v>
      </c>
      <c r="C302" s="120"/>
      <c r="D302" s="122"/>
      <c r="E302" s="209"/>
    </row>
    <row r="303" spans="1:5" x14ac:dyDescent="0.25">
      <c r="A303" s="144"/>
      <c r="B303" s="66" t="s">
        <v>15</v>
      </c>
      <c r="C303" s="120"/>
      <c r="D303" s="122"/>
      <c r="E303" s="210"/>
    </row>
    <row r="304" spans="1:5" x14ac:dyDescent="0.25">
      <c r="A304" s="144"/>
      <c r="B304" s="67" t="s">
        <v>16</v>
      </c>
      <c r="C304" s="120"/>
      <c r="D304" s="208"/>
      <c r="E304" s="122"/>
    </row>
    <row r="305" spans="1:5" x14ac:dyDescent="0.25">
      <c r="A305" s="144"/>
      <c r="B305" s="67" t="s">
        <v>68</v>
      </c>
      <c r="C305" s="120"/>
      <c r="D305" s="209"/>
      <c r="E305" s="122"/>
    </row>
    <row r="306" spans="1:5" x14ac:dyDescent="0.25">
      <c r="A306" s="144"/>
      <c r="B306" s="67" t="s">
        <v>70</v>
      </c>
      <c r="C306" s="120"/>
      <c r="D306" s="209"/>
      <c r="E306" s="122"/>
    </row>
    <row r="307" spans="1:5" x14ac:dyDescent="0.25">
      <c r="A307" s="144"/>
      <c r="B307" s="67" t="s">
        <v>71</v>
      </c>
      <c r="C307" s="120"/>
      <c r="D307" s="209"/>
      <c r="E307" s="122"/>
    </row>
    <row r="308" spans="1:5" x14ac:dyDescent="0.25">
      <c r="A308" s="144"/>
      <c r="B308" s="67" t="s">
        <v>87</v>
      </c>
      <c r="C308" s="120"/>
      <c r="D308" s="209"/>
      <c r="E308" s="122"/>
    </row>
    <row r="309" spans="1:5" x14ac:dyDescent="0.25">
      <c r="A309" s="144"/>
      <c r="B309" s="67" t="s">
        <v>95</v>
      </c>
      <c r="C309" s="120"/>
      <c r="D309" s="209"/>
      <c r="E309" s="122"/>
    </row>
    <row r="310" spans="1:5" x14ac:dyDescent="0.25">
      <c r="A310" s="144"/>
      <c r="B310" s="67" t="s">
        <v>74</v>
      </c>
      <c r="C310" s="120"/>
      <c r="D310" s="209"/>
      <c r="E310" s="122"/>
    </row>
    <row r="311" spans="1:5" x14ac:dyDescent="0.25">
      <c r="A311" s="144"/>
      <c r="B311" s="67" t="s">
        <v>20</v>
      </c>
      <c r="C311" s="120"/>
      <c r="D311" s="209"/>
      <c r="E311" s="122"/>
    </row>
    <row r="312" spans="1:5" x14ac:dyDescent="0.25">
      <c r="A312" s="141"/>
      <c r="B312" s="67" t="s">
        <v>88</v>
      </c>
      <c r="C312" s="120"/>
      <c r="D312" s="209"/>
      <c r="E312" s="122"/>
    </row>
    <row r="313" spans="1:5" x14ac:dyDescent="0.25">
      <c r="A313" s="141"/>
      <c r="B313" s="67" t="s">
        <v>96</v>
      </c>
      <c r="C313" s="120"/>
      <c r="D313" s="209"/>
      <c r="E313" s="122"/>
    </row>
    <row r="314" spans="1:5" x14ac:dyDescent="0.25">
      <c r="A314" s="141"/>
      <c r="B314" s="67" t="s">
        <v>89</v>
      </c>
      <c r="C314" s="120"/>
      <c r="D314" s="209"/>
      <c r="E314" s="122"/>
    </row>
    <row r="315" spans="1:5" x14ac:dyDescent="0.25">
      <c r="A315" s="141"/>
      <c r="B315" s="67" t="s">
        <v>97</v>
      </c>
      <c r="C315" s="120"/>
      <c r="D315" s="209"/>
      <c r="E315" s="122"/>
    </row>
    <row r="316" spans="1:5" x14ac:dyDescent="0.25">
      <c r="A316" s="141"/>
      <c r="B316" s="67" t="s">
        <v>21</v>
      </c>
      <c r="C316" s="120"/>
      <c r="D316" s="209"/>
      <c r="E316" s="122"/>
    </row>
    <row r="317" spans="1:5" x14ac:dyDescent="0.25">
      <c r="A317" s="141"/>
      <c r="B317" s="67" t="s">
        <v>114</v>
      </c>
      <c r="C317" s="120"/>
      <c r="D317" s="209"/>
      <c r="E317" s="122"/>
    </row>
    <row r="318" spans="1:5" x14ac:dyDescent="0.25">
      <c r="A318" s="141"/>
      <c r="B318" s="67" t="s">
        <v>98</v>
      </c>
      <c r="C318" s="120"/>
      <c r="D318" s="209"/>
      <c r="E318" s="122"/>
    </row>
    <row r="319" spans="1:5" x14ac:dyDescent="0.25">
      <c r="A319" s="141"/>
      <c r="B319" s="67" t="s">
        <v>82</v>
      </c>
      <c r="C319" s="123"/>
      <c r="D319" s="209"/>
      <c r="E319" s="122"/>
    </row>
    <row r="320" spans="1:5" x14ac:dyDescent="0.25">
      <c r="A320" s="141"/>
      <c r="B320" s="67" t="s">
        <v>90</v>
      </c>
      <c r="C320" s="120"/>
      <c r="D320" s="210"/>
      <c r="E320" s="122"/>
    </row>
    <row r="321" spans="1:5" ht="14.4" thickBot="1" x14ac:dyDescent="0.3">
      <c r="A321" s="141"/>
      <c r="B321" s="70" t="s">
        <v>105</v>
      </c>
      <c r="C321" s="120"/>
      <c r="D321" s="122"/>
      <c r="E321" s="122"/>
    </row>
    <row r="322" spans="1:5" ht="15" thickTop="1" thickBot="1" x14ac:dyDescent="0.3">
      <c r="A322" s="141"/>
      <c r="B322" s="25" t="s">
        <v>124</v>
      </c>
      <c r="C322" s="26"/>
      <c r="D322" s="32">
        <f>+SUM(D295:D321)</f>
        <v>0</v>
      </c>
      <c r="E322" s="32">
        <f>+SUM(E295:E321)</f>
        <v>0</v>
      </c>
    </row>
    <row r="323" spans="1:5" ht="15" thickTop="1" thickBot="1" x14ac:dyDescent="0.3">
      <c r="A323" s="143"/>
      <c r="B323" s="151" t="s">
        <v>162</v>
      </c>
      <c r="C323" s="28"/>
      <c r="D323" s="202">
        <f>+D294+D322-E322</f>
        <v>0</v>
      </c>
      <c r="E323" s="203"/>
    </row>
    <row r="324" spans="1:5" ht="14.4" thickTop="1" x14ac:dyDescent="0.25">
      <c r="A324" s="144">
        <v>44896</v>
      </c>
      <c r="B324" s="65" t="s">
        <v>100</v>
      </c>
      <c r="C324" s="120"/>
      <c r="D324" s="121"/>
      <c r="E324" s="211"/>
    </row>
    <row r="325" spans="1:5" x14ac:dyDescent="0.25">
      <c r="A325" s="144"/>
      <c r="B325" s="66" t="s">
        <v>59</v>
      </c>
      <c r="C325" s="120"/>
      <c r="D325" s="121"/>
      <c r="E325" s="209"/>
    </row>
    <row r="326" spans="1:5" x14ac:dyDescent="0.25">
      <c r="A326" s="144"/>
      <c r="B326" s="66" t="s">
        <v>85</v>
      </c>
      <c r="C326" s="120"/>
      <c r="D326" s="121"/>
      <c r="E326" s="209"/>
    </row>
    <row r="327" spans="1:5" x14ac:dyDescent="0.25">
      <c r="A327" s="144"/>
      <c r="B327" s="66" t="s">
        <v>104</v>
      </c>
      <c r="C327" s="120"/>
      <c r="D327" s="121"/>
      <c r="E327" s="209"/>
    </row>
    <row r="328" spans="1:5" x14ac:dyDescent="0.25">
      <c r="A328" s="144"/>
      <c r="B328" s="66" t="s">
        <v>101</v>
      </c>
      <c r="C328" s="120"/>
      <c r="D328" s="121"/>
      <c r="E328" s="209"/>
    </row>
    <row r="329" spans="1:5" x14ac:dyDescent="0.25">
      <c r="A329" s="144"/>
      <c r="B329" s="66" t="s">
        <v>99</v>
      </c>
      <c r="C329" s="120"/>
      <c r="D329" s="121"/>
      <c r="E329" s="209"/>
    </row>
    <row r="330" spans="1:5" x14ac:dyDescent="0.25">
      <c r="A330" s="144"/>
      <c r="B330" s="66" t="s">
        <v>22</v>
      </c>
      <c r="C330" s="120"/>
      <c r="D330" s="122"/>
      <c r="E330" s="209"/>
    </row>
    <row r="331" spans="1:5" x14ac:dyDescent="0.25">
      <c r="A331" s="144"/>
      <c r="B331" s="66" t="s">
        <v>19</v>
      </c>
      <c r="C331" s="120"/>
      <c r="D331" s="122"/>
      <c r="E331" s="209"/>
    </row>
    <row r="332" spans="1:5" x14ac:dyDescent="0.25">
      <c r="A332" s="144"/>
      <c r="B332" s="66" t="s">
        <v>15</v>
      </c>
      <c r="C332" s="120"/>
      <c r="D332" s="122"/>
      <c r="E332" s="210"/>
    </row>
    <row r="333" spans="1:5" x14ac:dyDescent="0.25">
      <c r="A333" s="144"/>
      <c r="B333" s="67" t="s">
        <v>16</v>
      </c>
      <c r="C333" s="120"/>
      <c r="D333" s="208"/>
      <c r="E333" s="122"/>
    </row>
    <row r="334" spans="1:5" x14ac:dyDescent="0.25">
      <c r="A334" s="144"/>
      <c r="B334" s="67" t="s">
        <v>68</v>
      </c>
      <c r="C334" s="120"/>
      <c r="D334" s="209"/>
      <c r="E334" s="122"/>
    </row>
    <row r="335" spans="1:5" x14ac:dyDescent="0.25">
      <c r="A335" s="144"/>
      <c r="B335" s="67" t="s">
        <v>70</v>
      </c>
      <c r="C335" s="120"/>
      <c r="D335" s="209"/>
      <c r="E335" s="122"/>
    </row>
    <row r="336" spans="1:5" x14ac:dyDescent="0.25">
      <c r="A336" s="144"/>
      <c r="B336" s="67" t="s">
        <v>71</v>
      </c>
      <c r="C336" s="120"/>
      <c r="D336" s="209"/>
      <c r="E336" s="122"/>
    </row>
    <row r="337" spans="1:5" x14ac:dyDescent="0.25">
      <c r="A337" s="144"/>
      <c r="B337" s="67" t="s">
        <v>87</v>
      </c>
      <c r="C337" s="120"/>
      <c r="D337" s="209"/>
      <c r="E337" s="122"/>
    </row>
    <row r="338" spans="1:5" x14ac:dyDescent="0.25">
      <c r="A338" s="144"/>
      <c r="B338" s="67" t="s">
        <v>95</v>
      </c>
      <c r="C338" s="120"/>
      <c r="D338" s="209"/>
      <c r="E338" s="122"/>
    </row>
    <row r="339" spans="1:5" x14ac:dyDescent="0.25">
      <c r="A339" s="144"/>
      <c r="B339" s="67" t="s">
        <v>74</v>
      </c>
      <c r="C339" s="120"/>
      <c r="D339" s="209"/>
      <c r="E339" s="122"/>
    </row>
    <row r="340" spans="1:5" x14ac:dyDescent="0.25">
      <c r="A340" s="144"/>
      <c r="B340" s="67" t="s">
        <v>20</v>
      </c>
      <c r="C340" s="120"/>
      <c r="D340" s="209"/>
      <c r="E340" s="122"/>
    </row>
    <row r="341" spans="1:5" x14ac:dyDescent="0.25">
      <c r="A341" s="144"/>
      <c r="B341" s="67" t="s">
        <v>88</v>
      </c>
      <c r="C341" s="120"/>
      <c r="D341" s="209"/>
      <c r="E341" s="122"/>
    </row>
    <row r="342" spans="1:5" x14ac:dyDescent="0.25">
      <c r="A342" s="144"/>
      <c r="B342" s="67" t="s">
        <v>96</v>
      </c>
      <c r="C342" s="120"/>
      <c r="D342" s="209"/>
      <c r="E342" s="122"/>
    </row>
    <row r="343" spans="1:5" x14ac:dyDescent="0.25">
      <c r="A343" s="141"/>
      <c r="B343" s="67" t="s">
        <v>89</v>
      </c>
      <c r="C343" s="120"/>
      <c r="D343" s="209"/>
      <c r="E343" s="122"/>
    </row>
    <row r="344" spans="1:5" x14ac:dyDescent="0.25">
      <c r="A344" s="141"/>
      <c r="B344" s="67" t="s">
        <v>97</v>
      </c>
      <c r="C344" s="120"/>
      <c r="D344" s="209"/>
      <c r="E344" s="122"/>
    </row>
    <row r="345" spans="1:5" x14ac:dyDescent="0.25">
      <c r="A345" s="141"/>
      <c r="B345" s="67" t="s">
        <v>21</v>
      </c>
      <c r="C345" s="120"/>
      <c r="D345" s="209"/>
      <c r="E345" s="122"/>
    </row>
    <row r="346" spans="1:5" x14ac:dyDescent="0.25">
      <c r="A346" s="141"/>
      <c r="B346" s="67" t="s">
        <v>114</v>
      </c>
      <c r="C346" s="120"/>
      <c r="D346" s="209"/>
      <c r="E346" s="122"/>
    </row>
    <row r="347" spans="1:5" x14ac:dyDescent="0.25">
      <c r="A347" s="141"/>
      <c r="B347" s="67" t="s">
        <v>98</v>
      </c>
      <c r="C347" s="120"/>
      <c r="D347" s="209"/>
      <c r="E347" s="122"/>
    </row>
    <row r="348" spans="1:5" x14ac:dyDescent="0.25">
      <c r="A348" s="141"/>
      <c r="B348" s="67" t="s">
        <v>82</v>
      </c>
      <c r="C348" s="123"/>
      <c r="D348" s="209"/>
      <c r="E348" s="122"/>
    </row>
    <row r="349" spans="1:5" x14ac:dyDescent="0.25">
      <c r="A349" s="141"/>
      <c r="B349" s="67" t="s">
        <v>90</v>
      </c>
      <c r="C349" s="120"/>
      <c r="D349" s="210"/>
      <c r="E349" s="122"/>
    </row>
    <row r="350" spans="1:5" ht="14.4" thickBot="1" x14ac:dyDescent="0.3">
      <c r="A350" s="141"/>
      <c r="B350" s="70" t="s">
        <v>105</v>
      </c>
      <c r="C350" s="120"/>
      <c r="D350" s="122"/>
      <c r="E350" s="122"/>
    </row>
    <row r="351" spans="1:5" ht="15" thickTop="1" thickBot="1" x14ac:dyDescent="0.3">
      <c r="A351" s="148"/>
      <c r="B351" s="82" t="s">
        <v>125</v>
      </c>
      <c r="C351" s="83"/>
      <c r="D351" s="32">
        <f>+SUM(D324:D350)</f>
        <v>0</v>
      </c>
      <c r="E351" s="32">
        <f>+SUM(E324:E350)</f>
        <v>0</v>
      </c>
    </row>
    <row r="352" spans="1:5" ht="15" thickTop="1" thickBot="1" x14ac:dyDescent="0.3">
      <c r="A352" s="149"/>
      <c r="B352" s="84" t="s">
        <v>4</v>
      </c>
      <c r="C352" s="85"/>
      <c r="D352" s="32">
        <f>+SUM(D351+D322+D293+D264+D235+D206+D177+D148+D119+D90+D61+D32)</f>
        <v>0</v>
      </c>
      <c r="E352" s="32">
        <f>+SUM(E351+E322+E293+E264+E235+E206+E177+E148+E119+E90+E61+E32)</f>
        <v>0</v>
      </c>
    </row>
    <row r="353" spans="1:5" ht="15" thickTop="1" thickBot="1" x14ac:dyDescent="0.3">
      <c r="A353" s="150"/>
      <c r="B353" s="152" t="s">
        <v>163</v>
      </c>
      <c r="C353" s="33"/>
      <c r="D353" s="204">
        <f>+D3+D352-E352</f>
        <v>0</v>
      </c>
      <c r="E353" s="205"/>
    </row>
    <row r="354" spans="1:5" ht="14.4" thickTop="1" x14ac:dyDescent="0.25">
      <c r="A354" s="3"/>
      <c r="B354" s="29"/>
      <c r="D354" s="5"/>
      <c r="E354" s="6"/>
    </row>
    <row r="355" spans="1:5" x14ac:dyDescent="0.25">
      <c r="A355" s="178"/>
      <c r="B355" s="201"/>
      <c r="C355" s="51"/>
      <c r="D355" s="6"/>
      <c r="E355" s="6"/>
    </row>
    <row r="356" spans="1:5" x14ac:dyDescent="0.25">
      <c r="A356" s="201"/>
      <c r="B356" s="207"/>
      <c r="C356" s="51"/>
      <c r="D356" s="206"/>
      <c r="E356" s="206"/>
    </row>
    <row r="357" spans="1:5" x14ac:dyDescent="0.25">
      <c r="A357" s="7"/>
      <c r="D357" s="8"/>
      <c r="E357" s="8"/>
    </row>
    <row r="358" spans="1:5" x14ac:dyDescent="0.25">
      <c r="A358" s="201"/>
      <c r="B358" s="201"/>
      <c r="C358" s="51"/>
      <c r="D358" s="8"/>
      <c r="E358" s="8"/>
    </row>
    <row r="359" spans="1:5" x14ac:dyDescent="0.25">
      <c r="A359" s="9"/>
      <c r="B359" s="52"/>
      <c r="C359" s="9"/>
      <c r="D359" s="8"/>
      <c r="E359" s="8"/>
    </row>
  </sheetData>
  <sheetProtection algorithmName="SHA-512" hashValue="BftnRvgla4ZNPGdv/2+mgTAuCOyjJabzf/Z8rnarJKXg8FlRzrl1vR/q4KwS+N5VDGw6wumkg8yVgXvEoVsVAg==" saltValue="VR9NOwgYlhKb5YrUO3NDTg==" spinCount="100000" sheet="1" objects="1" scenarios="1"/>
  <protectedRanges>
    <protectedRange sqref="F1:F353" name="Plage2"/>
    <protectedRange sqref="A1:E1" name="Plage1"/>
  </protectedRanges>
  <dataConsolidate/>
  <mergeCells count="42">
    <mergeCell ref="E150:E158"/>
    <mergeCell ref="D43:D59"/>
    <mergeCell ref="E34:E42"/>
    <mergeCell ref="D14:D30"/>
    <mergeCell ref="E5:E13"/>
    <mergeCell ref="D130:D146"/>
    <mergeCell ref="E121:E129"/>
    <mergeCell ref="D101:D117"/>
    <mergeCell ref="E92:E100"/>
    <mergeCell ref="D72:D88"/>
    <mergeCell ref="E63:E71"/>
    <mergeCell ref="D217:D233"/>
    <mergeCell ref="E208:E216"/>
    <mergeCell ref="D188:D204"/>
    <mergeCell ref="E179:E187"/>
    <mergeCell ref="D159:D175"/>
    <mergeCell ref="E295:E303"/>
    <mergeCell ref="D275:D291"/>
    <mergeCell ref="E266:E274"/>
    <mergeCell ref="D246:D262"/>
    <mergeCell ref="E237:E245"/>
    <mergeCell ref="A1:E1"/>
    <mergeCell ref="D3:E3"/>
    <mergeCell ref="D33:E33"/>
    <mergeCell ref="D62:E62"/>
    <mergeCell ref="D91:E91"/>
    <mergeCell ref="A358:B358"/>
    <mergeCell ref="A355:B355"/>
    <mergeCell ref="D120:E120"/>
    <mergeCell ref="D149:E149"/>
    <mergeCell ref="D294:E294"/>
    <mergeCell ref="D323:E323"/>
    <mergeCell ref="D353:E353"/>
    <mergeCell ref="D178:E178"/>
    <mergeCell ref="D207:E207"/>
    <mergeCell ref="D236:E236"/>
    <mergeCell ref="D356:E356"/>
    <mergeCell ref="A356:B356"/>
    <mergeCell ref="D265:E265"/>
    <mergeCell ref="D333:D349"/>
    <mergeCell ref="E324:E332"/>
    <mergeCell ref="D304:D320"/>
  </mergeCells>
  <phoneticPr fontId="0" type="noConversion"/>
  <pageMargins left="0.78740157480314965" right="0" top="0.43307086614173229" bottom="0.39370078740157483" header="0.27559055118110237" footer="0.51181102362204722"/>
  <pageSetup paperSize="9" scale="85" orientation="portrait" r:id="rId1"/>
  <headerFooter alignWithMargins="0">
    <oddHeader xml:space="preserve">&amp;L&amp;KFF0000Entrez ici le nom de la personne protégée&amp;RCompte de gestion 2022
</oddHeader>
  </headerFooter>
  <rowBreaks count="5" manualBreakCount="5">
    <brk id="62" max="4" man="1"/>
    <brk id="120" max="4" man="1"/>
    <brk id="178" max="4" man="1"/>
    <brk id="236" max="4" man="1"/>
    <brk id="294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9"/>
  <sheetViews>
    <sheetView view="pageLayout" zoomScaleNormal="100" workbookViewId="0">
      <selection sqref="A1:E1"/>
    </sheetView>
  </sheetViews>
  <sheetFormatPr baseColWidth="10" defaultColWidth="11.44140625" defaultRowHeight="13.8" x14ac:dyDescent="0.25"/>
  <cols>
    <col min="1" max="1" width="8.44140625" style="4" customWidth="1"/>
    <col min="2" max="2" width="27.109375" style="51" customWidth="1"/>
    <col min="3" max="3" width="27.88671875" style="7" customWidth="1"/>
    <col min="4" max="5" width="14.6640625" style="10" customWidth="1"/>
    <col min="6" max="6" width="17.5546875" style="56" customWidth="1"/>
    <col min="7" max="16384" width="11.44140625" style="56"/>
  </cols>
  <sheetData>
    <row r="1" spans="1:5" x14ac:dyDescent="0.25">
      <c r="A1" s="212" t="s">
        <v>23</v>
      </c>
      <c r="B1" s="212"/>
      <c r="C1" s="212"/>
      <c r="D1" s="212"/>
      <c r="E1" s="212"/>
    </row>
    <row r="2" spans="1:5" x14ac:dyDescent="0.25">
      <c r="A2" s="3"/>
      <c r="D2" s="5"/>
      <c r="E2" s="5"/>
    </row>
    <row r="3" spans="1:5" x14ac:dyDescent="0.25">
      <c r="A3" s="141"/>
      <c r="B3" s="140" t="s">
        <v>150</v>
      </c>
      <c r="C3" s="26"/>
      <c r="D3" s="213">
        <f>+Inventaire!D14</f>
        <v>0</v>
      </c>
      <c r="E3" s="214"/>
    </row>
    <row r="4" spans="1:5" x14ac:dyDescent="0.25">
      <c r="A4" s="141"/>
      <c r="B4" s="25" t="s">
        <v>1</v>
      </c>
      <c r="C4" s="27"/>
      <c r="D4" s="63" t="s">
        <v>2</v>
      </c>
      <c r="E4" s="63" t="s">
        <v>3</v>
      </c>
    </row>
    <row r="5" spans="1:5" x14ac:dyDescent="0.25">
      <c r="A5" s="142">
        <v>44562</v>
      </c>
      <c r="B5" s="65" t="s">
        <v>100</v>
      </c>
      <c r="C5" s="120"/>
      <c r="D5" s="121"/>
      <c r="E5" s="208"/>
    </row>
    <row r="6" spans="1:5" x14ac:dyDescent="0.25">
      <c r="A6" s="142"/>
      <c r="B6" s="66" t="s">
        <v>59</v>
      </c>
      <c r="C6" s="120"/>
      <c r="D6" s="121"/>
      <c r="E6" s="209"/>
    </row>
    <row r="7" spans="1:5" x14ac:dyDescent="0.25">
      <c r="A7" s="142"/>
      <c r="B7" s="66" t="s">
        <v>85</v>
      </c>
      <c r="C7" s="120"/>
      <c r="D7" s="121"/>
      <c r="E7" s="209"/>
    </row>
    <row r="8" spans="1:5" x14ac:dyDescent="0.25">
      <c r="A8" s="142"/>
      <c r="B8" s="66" t="s">
        <v>104</v>
      </c>
      <c r="C8" s="120"/>
      <c r="D8" s="121"/>
      <c r="E8" s="209"/>
    </row>
    <row r="9" spans="1:5" x14ac:dyDescent="0.25">
      <c r="A9" s="141"/>
      <c r="B9" s="66" t="s">
        <v>101</v>
      </c>
      <c r="C9" s="120"/>
      <c r="D9" s="121"/>
      <c r="E9" s="209"/>
    </row>
    <row r="10" spans="1:5" x14ac:dyDescent="0.25">
      <c r="A10" s="141"/>
      <c r="B10" s="66" t="s">
        <v>99</v>
      </c>
      <c r="C10" s="120"/>
      <c r="D10" s="121"/>
      <c r="E10" s="209"/>
    </row>
    <row r="11" spans="1:5" x14ac:dyDescent="0.25">
      <c r="A11" s="141"/>
      <c r="B11" s="66" t="s">
        <v>22</v>
      </c>
      <c r="C11" s="120"/>
      <c r="D11" s="122"/>
      <c r="E11" s="209"/>
    </row>
    <row r="12" spans="1:5" x14ac:dyDescent="0.25">
      <c r="A12" s="141"/>
      <c r="B12" s="66" t="s">
        <v>19</v>
      </c>
      <c r="C12" s="120"/>
      <c r="D12" s="122"/>
      <c r="E12" s="209"/>
    </row>
    <row r="13" spans="1:5" x14ac:dyDescent="0.25">
      <c r="A13" s="141"/>
      <c r="B13" s="66" t="s">
        <v>15</v>
      </c>
      <c r="C13" s="120"/>
      <c r="D13" s="122"/>
      <c r="E13" s="210"/>
    </row>
    <row r="14" spans="1:5" x14ac:dyDescent="0.25">
      <c r="A14" s="141"/>
      <c r="B14" s="67" t="s">
        <v>16</v>
      </c>
      <c r="C14" s="120"/>
      <c r="D14" s="208"/>
      <c r="E14" s="122"/>
    </row>
    <row r="15" spans="1:5" x14ac:dyDescent="0.25">
      <c r="A15" s="141"/>
      <c r="B15" s="67" t="s">
        <v>68</v>
      </c>
      <c r="C15" s="120"/>
      <c r="D15" s="209"/>
      <c r="E15" s="122"/>
    </row>
    <row r="16" spans="1:5" x14ac:dyDescent="0.25">
      <c r="A16" s="141"/>
      <c r="B16" s="67" t="s">
        <v>70</v>
      </c>
      <c r="C16" s="120"/>
      <c r="D16" s="209"/>
      <c r="E16" s="122"/>
    </row>
    <row r="17" spans="1:5" x14ac:dyDescent="0.25">
      <c r="A17" s="141"/>
      <c r="B17" s="67" t="s">
        <v>71</v>
      </c>
      <c r="C17" s="120"/>
      <c r="D17" s="209"/>
      <c r="E17" s="122"/>
    </row>
    <row r="18" spans="1:5" x14ac:dyDescent="0.25">
      <c r="A18" s="141"/>
      <c r="B18" s="67" t="s">
        <v>87</v>
      </c>
      <c r="C18" s="120"/>
      <c r="D18" s="209"/>
      <c r="E18" s="122"/>
    </row>
    <row r="19" spans="1:5" x14ac:dyDescent="0.25">
      <c r="A19" s="141"/>
      <c r="B19" s="67" t="s">
        <v>95</v>
      </c>
      <c r="C19" s="120"/>
      <c r="D19" s="209"/>
      <c r="E19" s="122"/>
    </row>
    <row r="20" spans="1:5" x14ac:dyDescent="0.25">
      <c r="A20" s="141"/>
      <c r="B20" s="67" t="s">
        <v>74</v>
      </c>
      <c r="C20" s="120"/>
      <c r="D20" s="209"/>
      <c r="E20" s="122"/>
    </row>
    <row r="21" spans="1:5" x14ac:dyDescent="0.25">
      <c r="A21" s="141"/>
      <c r="B21" s="67" t="s">
        <v>20</v>
      </c>
      <c r="C21" s="120"/>
      <c r="D21" s="209"/>
      <c r="E21" s="122"/>
    </row>
    <row r="22" spans="1:5" x14ac:dyDescent="0.25">
      <c r="A22" s="141"/>
      <c r="B22" s="67" t="s">
        <v>88</v>
      </c>
      <c r="C22" s="120"/>
      <c r="D22" s="209"/>
      <c r="E22" s="122"/>
    </row>
    <row r="23" spans="1:5" x14ac:dyDescent="0.25">
      <c r="A23" s="141"/>
      <c r="B23" s="67" t="s">
        <v>96</v>
      </c>
      <c r="C23" s="120"/>
      <c r="D23" s="209"/>
      <c r="E23" s="122"/>
    </row>
    <row r="24" spans="1:5" x14ac:dyDescent="0.25">
      <c r="A24" s="141"/>
      <c r="B24" s="67" t="s">
        <v>89</v>
      </c>
      <c r="C24" s="120"/>
      <c r="D24" s="209"/>
      <c r="E24" s="122"/>
    </row>
    <row r="25" spans="1:5" x14ac:dyDescent="0.25">
      <c r="A25" s="141"/>
      <c r="B25" s="67" t="s">
        <v>97</v>
      </c>
      <c r="C25" s="120"/>
      <c r="D25" s="209"/>
      <c r="E25" s="122"/>
    </row>
    <row r="26" spans="1:5" x14ac:dyDescent="0.25">
      <c r="A26" s="141"/>
      <c r="B26" s="67" t="s">
        <v>21</v>
      </c>
      <c r="C26" s="120"/>
      <c r="D26" s="209"/>
      <c r="E26" s="122"/>
    </row>
    <row r="27" spans="1:5" x14ac:dyDescent="0.25">
      <c r="A27" s="141"/>
      <c r="B27" s="67" t="s">
        <v>114</v>
      </c>
      <c r="C27" s="120"/>
      <c r="D27" s="209"/>
      <c r="E27" s="122"/>
    </row>
    <row r="28" spans="1:5" x14ac:dyDescent="0.25">
      <c r="A28" s="141"/>
      <c r="B28" s="67" t="s">
        <v>98</v>
      </c>
      <c r="C28" s="120"/>
      <c r="D28" s="209"/>
      <c r="E28" s="122"/>
    </row>
    <row r="29" spans="1:5" x14ac:dyDescent="0.25">
      <c r="A29" s="141"/>
      <c r="B29" s="67" t="s">
        <v>82</v>
      </c>
      <c r="C29" s="123"/>
      <c r="D29" s="209"/>
      <c r="E29" s="122"/>
    </row>
    <row r="30" spans="1:5" x14ac:dyDescent="0.25">
      <c r="A30" s="141"/>
      <c r="B30" s="67" t="s">
        <v>90</v>
      </c>
      <c r="C30" s="120"/>
      <c r="D30" s="210"/>
      <c r="E30" s="122"/>
    </row>
    <row r="31" spans="1:5" ht="14.4" thickBot="1" x14ac:dyDescent="0.3">
      <c r="A31" s="141"/>
      <c r="B31" s="70" t="s">
        <v>105</v>
      </c>
      <c r="C31" s="120"/>
      <c r="D31" s="122"/>
      <c r="E31" s="122"/>
    </row>
    <row r="32" spans="1:5" ht="15" thickTop="1" thickBot="1" x14ac:dyDescent="0.3">
      <c r="A32" s="141"/>
      <c r="B32" s="25" t="s">
        <v>115</v>
      </c>
      <c r="C32" s="26"/>
      <c r="D32" s="32">
        <f>+SUM(D5:D31)</f>
        <v>0</v>
      </c>
      <c r="E32" s="32">
        <f>+SUM(E5:E31)</f>
        <v>0</v>
      </c>
    </row>
    <row r="33" spans="1:5" ht="15" thickTop="1" thickBot="1" x14ac:dyDescent="0.3">
      <c r="A33" s="143"/>
      <c r="B33" s="151" t="s">
        <v>152</v>
      </c>
      <c r="C33" s="28"/>
      <c r="D33" s="202">
        <f>+D3+D32-E32</f>
        <v>0</v>
      </c>
      <c r="E33" s="203"/>
    </row>
    <row r="34" spans="1:5" ht="14.4" thickTop="1" x14ac:dyDescent="0.25">
      <c r="A34" s="144">
        <v>44593</v>
      </c>
      <c r="B34" s="65" t="s">
        <v>100</v>
      </c>
      <c r="C34" s="120"/>
      <c r="D34" s="121"/>
      <c r="E34" s="211"/>
    </row>
    <row r="35" spans="1:5" x14ac:dyDescent="0.25">
      <c r="A35" s="144"/>
      <c r="B35" s="66" t="s">
        <v>59</v>
      </c>
      <c r="C35" s="120"/>
      <c r="D35" s="121"/>
      <c r="E35" s="209"/>
    </row>
    <row r="36" spans="1:5" x14ac:dyDescent="0.25">
      <c r="A36" s="144"/>
      <c r="B36" s="66" t="s">
        <v>85</v>
      </c>
      <c r="C36" s="120"/>
      <c r="D36" s="121"/>
      <c r="E36" s="209"/>
    </row>
    <row r="37" spans="1:5" x14ac:dyDescent="0.25">
      <c r="A37" s="144"/>
      <c r="B37" s="66" t="s">
        <v>104</v>
      </c>
      <c r="C37" s="120"/>
      <c r="D37" s="121"/>
      <c r="E37" s="209"/>
    </row>
    <row r="38" spans="1:5" x14ac:dyDescent="0.25">
      <c r="A38" s="144"/>
      <c r="B38" s="66" t="s">
        <v>101</v>
      </c>
      <c r="C38" s="120"/>
      <c r="D38" s="121"/>
      <c r="E38" s="209"/>
    </row>
    <row r="39" spans="1:5" x14ac:dyDescent="0.25">
      <c r="A39" s="144"/>
      <c r="B39" s="66" t="s">
        <v>99</v>
      </c>
      <c r="C39" s="120"/>
      <c r="D39" s="121"/>
      <c r="E39" s="209"/>
    </row>
    <row r="40" spans="1:5" x14ac:dyDescent="0.25">
      <c r="A40" s="144"/>
      <c r="B40" s="66" t="s">
        <v>22</v>
      </c>
      <c r="C40" s="120"/>
      <c r="D40" s="122"/>
      <c r="E40" s="209"/>
    </row>
    <row r="41" spans="1:5" x14ac:dyDescent="0.25">
      <c r="A41" s="144"/>
      <c r="B41" s="66" t="s">
        <v>19</v>
      </c>
      <c r="C41" s="120"/>
      <c r="D41" s="122"/>
      <c r="E41" s="209"/>
    </row>
    <row r="42" spans="1:5" x14ac:dyDescent="0.25">
      <c r="A42" s="144"/>
      <c r="B42" s="66" t="s">
        <v>15</v>
      </c>
      <c r="C42" s="120"/>
      <c r="D42" s="122"/>
      <c r="E42" s="210"/>
    </row>
    <row r="43" spans="1:5" x14ac:dyDescent="0.25">
      <c r="A43" s="144"/>
      <c r="B43" s="67" t="s">
        <v>16</v>
      </c>
      <c r="C43" s="120"/>
      <c r="D43" s="208"/>
      <c r="E43" s="122"/>
    </row>
    <row r="44" spans="1:5" x14ac:dyDescent="0.25">
      <c r="A44" s="144"/>
      <c r="B44" s="67" t="s">
        <v>68</v>
      </c>
      <c r="C44" s="120"/>
      <c r="D44" s="209"/>
      <c r="E44" s="122"/>
    </row>
    <row r="45" spans="1:5" x14ac:dyDescent="0.25">
      <c r="A45" s="144"/>
      <c r="B45" s="67" t="s">
        <v>70</v>
      </c>
      <c r="C45" s="120"/>
      <c r="D45" s="209"/>
      <c r="E45" s="122"/>
    </row>
    <row r="46" spans="1:5" x14ac:dyDescent="0.25">
      <c r="A46" s="144"/>
      <c r="B46" s="67" t="s">
        <v>71</v>
      </c>
      <c r="C46" s="120"/>
      <c r="D46" s="209"/>
      <c r="E46" s="122"/>
    </row>
    <row r="47" spans="1:5" x14ac:dyDescent="0.25">
      <c r="A47" s="144"/>
      <c r="B47" s="67" t="s">
        <v>87</v>
      </c>
      <c r="C47" s="120"/>
      <c r="D47" s="209"/>
      <c r="E47" s="122"/>
    </row>
    <row r="48" spans="1:5" x14ac:dyDescent="0.25">
      <c r="A48" s="144"/>
      <c r="B48" s="67" t="s">
        <v>95</v>
      </c>
      <c r="C48" s="120"/>
      <c r="D48" s="209"/>
      <c r="E48" s="122"/>
    </row>
    <row r="49" spans="1:5" x14ac:dyDescent="0.25">
      <c r="A49" s="144"/>
      <c r="B49" s="67" t="s">
        <v>74</v>
      </c>
      <c r="C49" s="120"/>
      <c r="D49" s="209"/>
      <c r="E49" s="122"/>
    </row>
    <row r="50" spans="1:5" x14ac:dyDescent="0.25">
      <c r="A50" s="144"/>
      <c r="B50" s="67" t="s">
        <v>20</v>
      </c>
      <c r="C50" s="120"/>
      <c r="D50" s="209"/>
      <c r="E50" s="122"/>
    </row>
    <row r="51" spans="1:5" x14ac:dyDescent="0.25">
      <c r="A51" s="144"/>
      <c r="B51" s="67" t="s">
        <v>88</v>
      </c>
      <c r="C51" s="120"/>
      <c r="D51" s="209"/>
      <c r="E51" s="122"/>
    </row>
    <row r="52" spans="1:5" x14ac:dyDescent="0.25">
      <c r="A52" s="144"/>
      <c r="B52" s="67" t="s">
        <v>96</v>
      </c>
      <c r="C52" s="120"/>
      <c r="D52" s="209"/>
      <c r="E52" s="122"/>
    </row>
    <row r="53" spans="1:5" x14ac:dyDescent="0.25">
      <c r="A53" s="144"/>
      <c r="B53" s="67" t="s">
        <v>89</v>
      </c>
      <c r="C53" s="120"/>
      <c r="D53" s="209"/>
      <c r="E53" s="122"/>
    </row>
    <row r="54" spans="1:5" x14ac:dyDescent="0.25">
      <c r="A54" s="144"/>
      <c r="B54" s="67" t="s">
        <v>97</v>
      </c>
      <c r="C54" s="120"/>
      <c r="D54" s="209"/>
      <c r="E54" s="122"/>
    </row>
    <row r="55" spans="1:5" x14ac:dyDescent="0.25">
      <c r="A55" s="144"/>
      <c r="B55" s="67" t="s">
        <v>21</v>
      </c>
      <c r="C55" s="120"/>
      <c r="D55" s="209"/>
      <c r="E55" s="122"/>
    </row>
    <row r="56" spans="1:5" x14ac:dyDescent="0.25">
      <c r="A56" s="144"/>
      <c r="B56" s="67" t="s">
        <v>114</v>
      </c>
      <c r="C56" s="120"/>
      <c r="D56" s="209"/>
      <c r="E56" s="122"/>
    </row>
    <row r="57" spans="1:5" x14ac:dyDescent="0.25">
      <c r="A57" s="142"/>
      <c r="B57" s="67" t="s">
        <v>98</v>
      </c>
      <c r="C57" s="120"/>
      <c r="D57" s="209"/>
      <c r="E57" s="122"/>
    </row>
    <row r="58" spans="1:5" x14ac:dyDescent="0.25">
      <c r="A58" s="141"/>
      <c r="B58" s="67" t="s">
        <v>82</v>
      </c>
      <c r="C58" s="123"/>
      <c r="D58" s="209"/>
      <c r="E58" s="122"/>
    </row>
    <row r="59" spans="1:5" x14ac:dyDescent="0.25">
      <c r="A59" s="141"/>
      <c r="B59" s="67" t="s">
        <v>90</v>
      </c>
      <c r="C59" s="120"/>
      <c r="D59" s="210"/>
      <c r="E59" s="122"/>
    </row>
    <row r="60" spans="1:5" ht="14.4" thickBot="1" x14ac:dyDescent="0.3">
      <c r="A60" s="141"/>
      <c r="B60" s="70" t="s">
        <v>105</v>
      </c>
      <c r="C60" s="120"/>
      <c r="D60" s="122"/>
      <c r="E60" s="122"/>
    </row>
    <row r="61" spans="1:5" ht="15" thickTop="1" thickBot="1" x14ac:dyDescent="0.3">
      <c r="A61" s="141"/>
      <c r="B61" s="25" t="s">
        <v>116</v>
      </c>
      <c r="C61" s="26"/>
      <c r="D61" s="32">
        <f>+SUM(D34:D60)</f>
        <v>0</v>
      </c>
      <c r="E61" s="32">
        <f>+SUM(E34:E60)</f>
        <v>0</v>
      </c>
    </row>
    <row r="62" spans="1:5" ht="15" thickTop="1" thickBot="1" x14ac:dyDescent="0.3">
      <c r="A62" s="143"/>
      <c r="B62" s="151" t="s">
        <v>153</v>
      </c>
      <c r="C62" s="28"/>
      <c r="D62" s="202">
        <f>+D33+D61-E61</f>
        <v>0</v>
      </c>
      <c r="E62" s="203"/>
    </row>
    <row r="63" spans="1:5" ht="14.4" thickTop="1" x14ac:dyDescent="0.25">
      <c r="A63" s="144">
        <v>44621</v>
      </c>
      <c r="B63" s="65" t="s">
        <v>100</v>
      </c>
      <c r="C63" s="120"/>
      <c r="D63" s="121"/>
      <c r="E63" s="211"/>
    </row>
    <row r="64" spans="1:5" x14ac:dyDescent="0.25">
      <c r="A64" s="144"/>
      <c r="B64" s="66" t="s">
        <v>59</v>
      </c>
      <c r="C64" s="120"/>
      <c r="D64" s="121"/>
      <c r="E64" s="209"/>
    </row>
    <row r="65" spans="1:5" x14ac:dyDescent="0.25">
      <c r="A65" s="144"/>
      <c r="B65" s="66" t="s">
        <v>85</v>
      </c>
      <c r="C65" s="120"/>
      <c r="D65" s="121"/>
      <c r="E65" s="209"/>
    </row>
    <row r="66" spans="1:5" x14ac:dyDescent="0.25">
      <c r="A66" s="144"/>
      <c r="B66" s="66" t="s">
        <v>104</v>
      </c>
      <c r="C66" s="120"/>
      <c r="D66" s="121"/>
      <c r="E66" s="209"/>
    </row>
    <row r="67" spans="1:5" x14ac:dyDescent="0.25">
      <c r="A67" s="144"/>
      <c r="B67" s="66" t="s">
        <v>101</v>
      </c>
      <c r="C67" s="120"/>
      <c r="D67" s="121"/>
      <c r="E67" s="209"/>
    </row>
    <row r="68" spans="1:5" x14ac:dyDescent="0.25">
      <c r="A68" s="144"/>
      <c r="B68" s="66" t="s">
        <v>99</v>
      </c>
      <c r="C68" s="120"/>
      <c r="D68" s="121"/>
      <c r="E68" s="209"/>
    </row>
    <row r="69" spans="1:5" x14ac:dyDescent="0.25">
      <c r="A69" s="144"/>
      <c r="B69" s="66" t="s">
        <v>22</v>
      </c>
      <c r="C69" s="120"/>
      <c r="D69" s="122"/>
      <c r="E69" s="209"/>
    </row>
    <row r="70" spans="1:5" x14ac:dyDescent="0.25">
      <c r="A70" s="144"/>
      <c r="B70" s="66" t="s">
        <v>19</v>
      </c>
      <c r="C70" s="120"/>
      <c r="D70" s="122"/>
      <c r="E70" s="209"/>
    </row>
    <row r="71" spans="1:5" x14ac:dyDescent="0.25">
      <c r="A71" s="144"/>
      <c r="B71" s="66" t="s">
        <v>15</v>
      </c>
      <c r="C71" s="120"/>
      <c r="D71" s="122"/>
      <c r="E71" s="210"/>
    </row>
    <row r="72" spans="1:5" x14ac:dyDescent="0.25">
      <c r="A72" s="144"/>
      <c r="B72" s="67" t="s">
        <v>16</v>
      </c>
      <c r="C72" s="120"/>
      <c r="D72" s="208"/>
      <c r="E72" s="122"/>
    </row>
    <row r="73" spans="1:5" x14ac:dyDescent="0.25">
      <c r="A73" s="144"/>
      <c r="B73" s="67" t="s">
        <v>68</v>
      </c>
      <c r="C73" s="120"/>
      <c r="D73" s="209"/>
      <c r="E73" s="122"/>
    </row>
    <row r="74" spans="1:5" x14ac:dyDescent="0.25">
      <c r="A74" s="144"/>
      <c r="B74" s="67" t="s">
        <v>70</v>
      </c>
      <c r="C74" s="120"/>
      <c r="D74" s="209"/>
      <c r="E74" s="122"/>
    </row>
    <row r="75" spans="1:5" x14ac:dyDescent="0.25">
      <c r="A75" s="144"/>
      <c r="B75" s="67" t="s">
        <v>71</v>
      </c>
      <c r="C75" s="120"/>
      <c r="D75" s="209"/>
      <c r="E75" s="122"/>
    </row>
    <row r="76" spans="1:5" x14ac:dyDescent="0.25">
      <c r="A76" s="144"/>
      <c r="B76" s="67" t="s">
        <v>87</v>
      </c>
      <c r="C76" s="120"/>
      <c r="D76" s="209"/>
      <c r="E76" s="122"/>
    </row>
    <row r="77" spans="1:5" x14ac:dyDescent="0.25">
      <c r="A77" s="144"/>
      <c r="B77" s="67" t="s">
        <v>95</v>
      </c>
      <c r="C77" s="120"/>
      <c r="D77" s="209"/>
      <c r="E77" s="122"/>
    </row>
    <row r="78" spans="1:5" x14ac:dyDescent="0.25">
      <c r="A78" s="144"/>
      <c r="B78" s="67" t="s">
        <v>74</v>
      </c>
      <c r="C78" s="120"/>
      <c r="D78" s="209"/>
      <c r="E78" s="122"/>
    </row>
    <row r="79" spans="1:5" x14ac:dyDescent="0.25">
      <c r="A79" s="144"/>
      <c r="B79" s="67" t="s">
        <v>20</v>
      </c>
      <c r="C79" s="120"/>
      <c r="D79" s="209"/>
      <c r="E79" s="122"/>
    </row>
    <row r="80" spans="1:5" x14ac:dyDescent="0.25">
      <c r="A80" s="144"/>
      <c r="B80" s="67" t="s">
        <v>88</v>
      </c>
      <c r="C80" s="120"/>
      <c r="D80" s="209"/>
      <c r="E80" s="122"/>
    </row>
    <row r="81" spans="1:7" x14ac:dyDescent="0.25">
      <c r="A81" s="144"/>
      <c r="B81" s="67" t="s">
        <v>96</v>
      </c>
      <c r="C81" s="120"/>
      <c r="D81" s="209"/>
      <c r="E81" s="122"/>
    </row>
    <row r="82" spans="1:7" x14ac:dyDescent="0.25">
      <c r="A82" s="144"/>
      <c r="B82" s="67" t="s">
        <v>89</v>
      </c>
      <c r="C82" s="120"/>
      <c r="D82" s="209"/>
      <c r="E82" s="122"/>
    </row>
    <row r="83" spans="1:7" x14ac:dyDescent="0.25">
      <c r="A83" s="144"/>
      <c r="B83" s="67" t="s">
        <v>97</v>
      </c>
      <c r="C83" s="120"/>
      <c r="D83" s="209"/>
      <c r="E83" s="122"/>
    </row>
    <row r="84" spans="1:7" x14ac:dyDescent="0.25">
      <c r="A84" s="144"/>
      <c r="B84" s="67" t="s">
        <v>21</v>
      </c>
      <c r="C84" s="120"/>
      <c r="D84" s="209"/>
      <c r="E84" s="122"/>
    </row>
    <row r="85" spans="1:7" x14ac:dyDescent="0.25">
      <c r="A85" s="141"/>
      <c r="B85" s="67" t="s">
        <v>114</v>
      </c>
      <c r="C85" s="120"/>
      <c r="D85" s="209"/>
      <c r="E85" s="122"/>
    </row>
    <row r="86" spans="1:7" x14ac:dyDescent="0.25">
      <c r="A86" s="141"/>
      <c r="B86" s="67" t="s">
        <v>98</v>
      </c>
      <c r="C86" s="120"/>
      <c r="D86" s="209"/>
      <c r="E86" s="122"/>
    </row>
    <row r="87" spans="1:7" x14ac:dyDescent="0.25">
      <c r="A87" s="141"/>
      <c r="B87" s="67" t="s">
        <v>82</v>
      </c>
      <c r="C87" s="123"/>
      <c r="D87" s="209"/>
      <c r="E87" s="122"/>
    </row>
    <row r="88" spans="1:7" x14ac:dyDescent="0.25">
      <c r="A88" s="141"/>
      <c r="B88" s="67" t="s">
        <v>90</v>
      </c>
      <c r="C88" s="120"/>
      <c r="D88" s="210"/>
      <c r="E88" s="122"/>
    </row>
    <row r="89" spans="1:7" ht="14.4" thickBot="1" x14ac:dyDescent="0.3">
      <c r="A89" s="141"/>
      <c r="B89" s="70" t="s">
        <v>105</v>
      </c>
      <c r="C89" s="120"/>
      <c r="D89" s="122"/>
      <c r="E89" s="122"/>
    </row>
    <row r="90" spans="1:7" ht="15" thickTop="1" thickBot="1" x14ac:dyDescent="0.3">
      <c r="A90" s="141"/>
      <c r="B90" s="25" t="s">
        <v>117</v>
      </c>
      <c r="C90" s="26"/>
      <c r="D90" s="32">
        <f>+SUM(D63:D89)</f>
        <v>0</v>
      </c>
      <c r="E90" s="32">
        <f>+SUM(E63:E89)</f>
        <v>0</v>
      </c>
    </row>
    <row r="91" spans="1:7" ht="15" thickTop="1" thickBot="1" x14ac:dyDescent="0.3">
      <c r="A91" s="143"/>
      <c r="B91" s="152" t="s">
        <v>154</v>
      </c>
      <c r="C91" s="28"/>
      <c r="D91" s="202">
        <f>+D62+D90-E90</f>
        <v>0</v>
      </c>
      <c r="E91" s="203"/>
    </row>
    <row r="92" spans="1:7" ht="14.4" thickTop="1" x14ac:dyDescent="0.25">
      <c r="A92" s="144">
        <v>44652</v>
      </c>
      <c r="B92" s="65" t="s">
        <v>100</v>
      </c>
      <c r="C92" s="120"/>
      <c r="D92" s="121"/>
      <c r="E92" s="211"/>
      <c r="G92" s="57"/>
    </row>
    <row r="93" spans="1:7" x14ac:dyDescent="0.25">
      <c r="A93" s="144"/>
      <c r="B93" s="66" t="s">
        <v>59</v>
      </c>
      <c r="C93" s="120"/>
      <c r="D93" s="121"/>
      <c r="E93" s="209"/>
      <c r="G93" s="57"/>
    </row>
    <row r="94" spans="1:7" x14ac:dyDescent="0.25">
      <c r="A94" s="144"/>
      <c r="B94" s="66" t="s">
        <v>85</v>
      </c>
      <c r="C94" s="120"/>
      <c r="D94" s="121"/>
      <c r="E94" s="209"/>
      <c r="G94" s="57"/>
    </row>
    <row r="95" spans="1:7" x14ac:dyDescent="0.25">
      <c r="A95" s="144"/>
      <c r="B95" s="66" t="s">
        <v>104</v>
      </c>
      <c r="C95" s="120"/>
      <c r="D95" s="121"/>
      <c r="E95" s="209"/>
      <c r="G95" s="57"/>
    </row>
    <row r="96" spans="1:7" x14ac:dyDescent="0.25">
      <c r="A96" s="144"/>
      <c r="B96" s="66" t="s">
        <v>101</v>
      </c>
      <c r="C96" s="120"/>
      <c r="D96" s="121"/>
      <c r="E96" s="209"/>
      <c r="G96" s="57"/>
    </row>
    <row r="97" spans="1:7" x14ac:dyDescent="0.25">
      <c r="A97" s="144"/>
      <c r="B97" s="66" t="s">
        <v>99</v>
      </c>
      <c r="C97" s="120"/>
      <c r="D97" s="121"/>
      <c r="E97" s="209"/>
      <c r="G97" s="57"/>
    </row>
    <row r="98" spans="1:7" x14ac:dyDescent="0.25">
      <c r="A98" s="144"/>
      <c r="B98" s="66" t="s">
        <v>22</v>
      </c>
      <c r="C98" s="120"/>
      <c r="D98" s="122"/>
      <c r="E98" s="209"/>
      <c r="G98" s="57"/>
    </row>
    <row r="99" spans="1:7" x14ac:dyDescent="0.25">
      <c r="A99" s="144"/>
      <c r="B99" s="66" t="s">
        <v>19</v>
      </c>
      <c r="C99" s="120"/>
      <c r="D99" s="122"/>
      <c r="E99" s="209"/>
      <c r="G99" s="57"/>
    </row>
    <row r="100" spans="1:7" x14ac:dyDescent="0.25">
      <c r="A100" s="144"/>
      <c r="B100" s="66" t="s">
        <v>15</v>
      </c>
      <c r="C100" s="120"/>
      <c r="D100" s="122"/>
      <c r="E100" s="210"/>
      <c r="G100" s="57"/>
    </row>
    <row r="101" spans="1:7" x14ac:dyDescent="0.25">
      <c r="A101" s="144"/>
      <c r="B101" s="67" t="s">
        <v>16</v>
      </c>
      <c r="C101" s="120"/>
      <c r="D101" s="208"/>
      <c r="E101" s="122"/>
      <c r="G101" s="57"/>
    </row>
    <row r="102" spans="1:7" x14ac:dyDescent="0.25">
      <c r="A102" s="144"/>
      <c r="B102" s="67" t="s">
        <v>68</v>
      </c>
      <c r="C102" s="120"/>
      <c r="D102" s="209"/>
      <c r="E102" s="122"/>
      <c r="G102" s="57"/>
    </row>
    <row r="103" spans="1:7" x14ac:dyDescent="0.25">
      <c r="A103" s="144"/>
      <c r="B103" s="67" t="s">
        <v>70</v>
      </c>
      <c r="C103" s="120"/>
      <c r="D103" s="209"/>
      <c r="E103" s="122"/>
      <c r="G103" s="57"/>
    </row>
    <row r="104" spans="1:7" x14ac:dyDescent="0.25">
      <c r="A104" s="144"/>
      <c r="B104" s="67" t="s">
        <v>71</v>
      </c>
      <c r="C104" s="120"/>
      <c r="D104" s="209"/>
      <c r="E104" s="122"/>
      <c r="G104" s="57"/>
    </row>
    <row r="105" spans="1:7" x14ac:dyDescent="0.25">
      <c r="A105" s="144"/>
      <c r="B105" s="67" t="s">
        <v>87</v>
      </c>
      <c r="C105" s="120"/>
      <c r="D105" s="209"/>
      <c r="E105" s="122"/>
      <c r="G105" s="57"/>
    </row>
    <row r="106" spans="1:7" x14ac:dyDescent="0.25">
      <c r="A106" s="144"/>
      <c r="B106" s="67" t="s">
        <v>95</v>
      </c>
      <c r="C106" s="120"/>
      <c r="D106" s="209"/>
      <c r="E106" s="122"/>
      <c r="G106" s="57"/>
    </row>
    <row r="107" spans="1:7" x14ac:dyDescent="0.25">
      <c r="A107" s="144"/>
      <c r="B107" s="67" t="s">
        <v>74</v>
      </c>
      <c r="C107" s="120"/>
      <c r="D107" s="209"/>
      <c r="E107" s="122"/>
      <c r="G107" s="57"/>
    </row>
    <row r="108" spans="1:7" x14ac:dyDescent="0.25">
      <c r="A108" s="144"/>
      <c r="B108" s="67" t="s">
        <v>20</v>
      </c>
      <c r="C108" s="120"/>
      <c r="D108" s="209"/>
      <c r="E108" s="122"/>
      <c r="G108" s="57"/>
    </row>
    <row r="109" spans="1:7" x14ac:dyDescent="0.25">
      <c r="A109" s="144"/>
      <c r="B109" s="67" t="s">
        <v>88</v>
      </c>
      <c r="C109" s="120"/>
      <c r="D109" s="209"/>
      <c r="E109" s="122"/>
    </row>
    <row r="110" spans="1:7" x14ac:dyDescent="0.25">
      <c r="A110" s="144"/>
      <c r="B110" s="67" t="s">
        <v>96</v>
      </c>
      <c r="C110" s="120"/>
      <c r="D110" s="209"/>
      <c r="E110" s="122"/>
    </row>
    <row r="111" spans="1:7" x14ac:dyDescent="0.25">
      <c r="A111" s="144"/>
      <c r="B111" s="67" t="s">
        <v>89</v>
      </c>
      <c r="C111" s="120"/>
      <c r="D111" s="209"/>
      <c r="E111" s="122"/>
      <c r="F111" s="57"/>
    </row>
    <row r="112" spans="1:7" x14ac:dyDescent="0.25">
      <c r="A112" s="141"/>
      <c r="B112" s="67" t="s">
        <v>97</v>
      </c>
      <c r="C112" s="120"/>
      <c r="D112" s="209"/>
      <c r="E112" s="122"/>
      <c r="F112" s="57"/>
    </row>
    <row r="113" spans="1:6" x14ac:dyDescent="0.25">
      <c r="A113" s="141"/>
      <c r="B113" s="67" t="s">
        <v>21</v>
      </c>
      <c r="C113" s="120"/>
      <c r="D113" s="209"/>
      <c r="E113" s="122"/>
    </row>
    <row r="114" spans="1:6" x14ac:dyDescent="0.25">
      <c r="A114" s="141"/>
      <c r="B114" s="67" t="s">
        <v>114</v>
      </c>
      <c r="C114" s="120"/>
      <c r="D114" s="209"/>
      <c r="E114" s="122"/>
    </row>
    <row r="115" spans="1:6" x14ac:dyDescent="0.25">
      <c r="A115" s="141"/>
      <c r="B115" s="67" t="s">
        <v>98</v>
      </c>
      <c r="C115" s="120"/>
      <c r="D115" s="209"/>
      <c r="E115" s="122"/>
    </row>
    <row r="116" spans="1:6" x14ac:dyDescent="0.25">
      <c r="A116" s="141"/>
      <c r="B116" s="67" t="s">
        <v>82</v>
      </c>
      <c r="C116" s="123"/>
      <c r="D116" s="209"/>
      <c r="E116" s="122"/>
    </row>
    <row r="117" spans="1:6" x14ac:dyDescent="0.25">
      <c r="A117" s="141"/>
      <c r="B117" s="67" t="s">
        <v>90</v>
      </c>
      <c r="C117" s="120"/>
      <c r="D117" s="210"/>
      <c r="E117" s="122"/>
    </row>
    <row r="118" spans="1:6" ht="14.4" thickBot="1" x14ac:dyDescent="0.3">
      <c r="A118" s="141"/>
      <c r="B118" s="70" t="s">
        <v>105</v>
      </c>
      <c r="C118" s="120"/>
      <c r="D118" s="122"/>
      <c r="E118" s="122"/>
      <c r="F118" s="57"/>
    </row>
    <row r="119" spans="1:6" ht="15" thickTop="1" thickBot="1" x14ac:dyDescent="0.3">
      <c r="A119" s="141"/>
      <c r="B119" s="25" t="s">
        <v>118</v>
      </c>
      <c r="C119" s="26"/>
      <c r="D119" s="32">
        <f>+SUM(D92:D118)</f>
        <v>0</v>
      </c>
      <c r="E119" s="32">
        <f>+SUM(E92:E118)</f>
        <v>0</v>
      </c>
      <c r="F119" s="57"/>
    </row>
    <row r="120" spans="1:6" ht="15" thickTop="1" thickBot="1" x14ac:dyDescent="0.3">
      <c r="A120" s="143"/>
      <c r="B120" s="151" t="s">
        <v>155</v>
      </c>
      <c r="C120" s="28"/>
      <c r="D120" s="202">
        <f>+D91+D119-E119</f>
        <v>0</v>
      </c>
      <c r="E120" s="203"/>
    </row>
    <row r="121" spans="1:6" ht="14.4" thickTop="1" x14ac:dyDescent="0.25">
      <c r="A121" s="144">
        <v>44682</v>
      </c>
      <c r="B121" s="65" t="s">
        <v>100</v>
      </c>
      <c r="C121" s="120"/>
      <c r="D121" s="121"/>
      <c r="E121" s="211"/>
    </row>
    <row r="122" spans="1:6" x14ac:dyDescent="0.25">
      <c r="A122" s="142"/>
      <c r="B122" s="66" t="s">
        <v>59</v>
      </c>
      <c r="C122" s="120"/>
      <c r="D122" s="121"/>
      <c r="E122" s="209"/>
    </row>
    <row r="123" spans="1:6" x14ac:dyDescent="0.25">
      <c r="A123" s="142"/>
      <c r="B123" s="66" t="s">
        <v>85</v>
      </c>
      <c r="C123" s="120"/>
      <c r="D123" s="121"/>
      <c r="E123" s="209"/>
    </row>
    <row r="124" spans="1:6" x14ac:dyDescent="0.25">
      <c r="A124" s="142"/>
      <c r="B124" s="66" t="s">
        <v>104</v>
      </c>
      <c r="C124" s="120"/>
      <c r="D124" s="121"/>
      <c r="E124" s="209"/>
    </row>
    <row r="125" spans="1:6" x14ac:dyDescent="0.25">
      <c r="A125" s="142"/>
      <c r="B125" s="66" t="s">
        <v>101</v>
      </c>
      <c r="C125" s="120"/>
      <c r="D125" s="121"/>
      <c r="E125" s="209"/>
    </row>
    <row r="126" spans="1:6" x14ac:dyDescent="0.25">
      <c r="A126" s="142"/>
      <c r="B126" s="66" t="s">
        <v>99</v>
      </c>
      <c r="C126" s="120"/>
      <c r="D126" s="121"/>
      <c r="E126" s="209"/>
    </row>
    <row r="127" spans="1:6" x14ac:dyDescent="0.25">
      <c r="A127" s="142"/>
      <c r="B127" s="66" t="s">
        <v>22</v>
      </c>
      <c r="C127" s="120"/>
      <c r="D127" s="122"/>
      <c r="E127" s="209"/>
    </row>
    <row r="128" spans="1:6" x14ac:dyDescent="0.25">
      <c r="A128" s="142"/>
      <c r="B128" s="66" t="s">
        <v>19</v>
      </c>
      <c r="C128" s="120"/>
      <c r="D128" s="122"/>
      <c r="E128" s="209"/>
    </row>
    <row r="129" spans="1:5" x14ac:dyDescent="0.25">
      <c r="A129" s="145"/>
      <c r="B129" s="66" t="s">
        <v>15</v>
      </c>
      <c r="C129" s="120"/>
      <c r="D129" s="122"/>
      <c r="E129" s="210"/>
    </row>
    <row r="130" spans="1:5" x14ac:dyDescent="0.25">
      <c r="A130" s="145"/>
      <c r="B130" s="67" t="s">
        <v>16</v>
      </c>
      <c r="C130" s="120"/>
      <c r="D130" s="208"/>
      <c r="E130" s="122"/>
    </row>
    <row r="131" spans="1:5" x14ac:dyDescent="0.25">
      <c r="A131" s="145"/>
      <c r="B131" s="67" t="s">
        <v>68</v>
      </c>
      <c r="C131" s="120"/>
      <c r="D131" s="209"/>
      <c r="E131" s="122"/>
    </row>
    <row r="132" spans="1:5" x14ac:dyDescent="0.25">
      <c r="A132" s="145"/>
      <c r="B132" s="67" t="s">
        <v>70</v>
      </c>
      <c r="C132" s="120"/>
      <c r="D132" s="209"/>
      <c r="E132" s="122"/>
    </row>
    <row r="133" spans="1:5" x14ac:dyDescent="0.25">
      <c r="A133" s="145"/>
      <c r="B133" s="67" t="s">
        <v>71</v>
      </c>
      <c r="C133" s="120"/>
      <c r="D133" s="209"/>
      <c r="E133" s="122"/>
    </row>
    <row r="134" spans="1:5" x14ac:dyDescent="0.25">
      <c r="A134" s="145"/>
      <c r="B134" s="67" t="s">
        <v>87</v>
      </c>
      <c r="C134" s="120"/>
      <c r="D134" s="209"/>
      <c r="E134" s="122"/>
    </row>
    <row r="135" spans="1:5" x14ac:dyDescent="0.25">
      <c r="A135" s="145"/>
      <c r="B135" s="67" t="s">
        <v>95</v>
      </c>
      <c r="C135" s="120"/>
      <c r="D135" s="209"/>
      <c r="E135" s="122"/>
    </row>
    <row r="136" spans="1:5" x14ac:dyDescent="0.25">
      <c r="A136" s="145"/>
      <c r="B136" s="67" t="s">
        <v>74</v>
      </c>
      <c r="C136" s="120"/>
      <c r="D136" s="209"/>
      <c r="E136" s="122"/>
    </row>
    <row r="137" spans="1:5" x14ac:dyDescent="0.25">
      <c r="A137" s="145"/>
      <c r="B137" s="67" t="s">
        <v>20</v>
      </c>
      <c r="C137" s="120"/>
      <c r="D137" s="209"/>
      <c r="E137" s="122"/>
    </row>
    <row r="138" spans="1:5" x14ac:dyDescent="0.25">
      <c r="A138" s="145"/>
      <c r="B138" s="67" t="s">
        <v>88</v>
      </c>
      <c r="C138" s="120"/>
      <c r="D138" s="209"/>
      <c r="E138" s="122"/>
    </row>
    <row r="139" spans="1:5" x14ac:dyDescent="0.25">
      <c r="A139" s="144"/>
      <c r="B139" s="67" t="s">
        <v>96</v>
      </c>
      <c r="C139" s="120"/>
      <c r="D139" s="209"/>
      <c r="E139" s="122"/>
    </row>
    <row r="140" spans="1:5" x14ac:dyDescent="0.25">
      <c r="A140" s="144"/>
      <c r="B140" s="67" t="s">
        <v>89</v>
      </c>
      <c r="C140" s="120"/>
      <c r="D140" s="209"/>
      <c r="E140" s="122"/>
    </row>
    <row r="141" spans="1:5" x14ac:dyDescent="0.25">
      <c r="A141" s="141"/>
      <c r="B141" s="67" t="s">
        <v>97</v>
      </c>
      <c r="C141" s="120"/>
      <c r="D141" s="209"/>
      <c r="E141" s="122"/>
    </row>
    <row r="142" spans="1:5" x14ac:dyDescent="0.25">
      <c r="A142" s="141"/>
      <c r="B142" s="67" t="s">
        <v>21</v>
      </c>
      <c r="C142" s="120"/>
      <c r="D142" s="209"/>
      <c r="E142" s="122"/>
    </row>
    <row r="143" spans="1:5" x14ac:dyDescent="0.25">
      <c r="A143" s="141"/>
      <c r="B143" s="67" t="s">
        <v>114</v>
      </c>
      <c r="C143" s="120"/>
      <c r="D143" s="209"/>
      <c r="E143" s="122"/>
    </row>
    <row r="144" spans="1:5" x14ac:dyDescent="0.25">
      <c r="A144" s="141"/>
      <c r="B144" s="67" t="s">
        <v>98</v>
      </c>
      <c r="C144" s="120"/>
      <c r="D144" s="209"/>
      <c r="E144" s="122"/>
    </row>
    <row r="145" spans="1:5" x14ac:dyDescent="0.25">
      <c r="A145" s="141"/>
      <c r="B145" s="67" t="s">
        <v>82</v>
      </c>
      <c r="C145" s="123"/>
      <c r="D145" s="209"/>
      <c r="E145" s="122"/>
    </row>
    <row r="146" spans="1:5" x14ac:dyDescent="0.25">
      <c r="A146" s="141"/>
      <c r="B146" s="67" t="s">
        <v>90</v>
      </c>
      <c r="C146" s="120"/>
      <c r="D146" s="210"/>
      <c r="E146" s="122"/>
    </row>
    <row r="147" spans="1:5" ht="14.4" thickBot="1" x14ac:dyDescent="0.3">
      <c r="A147" s="141"/>
      <c r="B147" s="70" t="s">
        <v>105</v>
      </c>
      <c r="C147" s="120"/>
      <c r="D147" s="122"/>
      <c r="E147" s="122"/>
    </row>
    <row r="148" spans="1:5" ht="15" thickTop="1" thickBot="1" x14ac:dyDescent="0.3">
      <c r="A148" s="141"/>
      <c r="B148" s="25" t="s">
        <v>119</v>
      </c>
      <c r="C148" s="26"/>
      <c r="D148" s="32">
        <f>+SUM(D121:D147)</f>
        <v>0</v>
      </c>
      <c r="E148" s="32">
        <f>+SUM(E121:E147)</f>
        <v>0</v>
      </c>
    </row>
    <row r="149" spans="1:5" ht="15" thickTop="1" thickBot="1" x14ac:dyDescent="0.3">
      <c r="A149" s="143"/>
      <c r="B149" s="151" t="s">
        <v>156</v>
      </c>
      <c r="C149" s="28"/>
      <c r="D149" s="202">
        <f>+D120+D148-E148</f>
        <v>0</v>
      </c>
      <c r="E149" s="203"/>
    </row>
    <row r="150" spans="1:5" ht="14.4" thickTop="1" x14ac:dyDescent="0.25">
      <c r="A150" s="144">
        <v>44713</v>
      </c>
      <c r="B150" s="65" t="s">
        <v>100</v>
      </c>
      <c r="C150" s="120"/>
      <c r="D150" s="121"/>
      <c r="E150" s="211"/>
    </row>
    <row r="151" spans="1:5" x14ac:dyDescent="0.25">
      <c r="A151" s="144"/>
      <c r="B151" s="66" t="s">
        <v>59</v>
      </c>
      <c r="C151" s="120"/>
      <c r="D151" s="121"/>
      <c r="E151" s="209"/>
    </row>
    <row r="152" spans="1:5" x14ac:dyDescent="0.25">
      <c r="A152" s="144"/>
      <c r="B152" s="66" t="s">
        <v>85</v>
      </c>
      <c r="C152" s="120"/>
      <c r="D152" s="121"/>
      <c r="E152" s="209"/>
    </row>
    <row r="153" spans="1:5" x14ac:dyDescent="0.25">
      <c r="A153" s="144"/>
      <c r="B153" s="66" t="s">
        <v>104</v>
      </c>
      <c r="C153" s="120"/>
      <c r="D153" s="121"/>
      <c r="E153" s="209"/>
    </row>
    <row r="154" spans="1:5" x14ac:dyDescent="0.25">
      <c r="A154" s="144"/>
      <c r="B154" s="66" t="s">
        <v>101</v>
      </c>
      <c r="C154" s="120"/>
      <c r="D154" s="121"/>
      <c r="E154" s="209"/>
    </row>
    <row r="155" spans="1:5" x14ac:dyDescent="0.25">
      <c r="A155" s="144"/>
      <c r="B155" s="66" t="s">
        <v>99</v>
      </c>
      <c r="C155" s="120"/>
      <c r="D155" s="121"/>
      <c r="E155" s="209"/>
    </row>
    <row r="156" spans="1:5" x14ac:dyDescent="0.25">
      <c r="A156" s="144"/>
      <c r="B156" s="66" t="s">
        <v>22</v>
      </c>
      <c r="C156" s="120"/>
      <c r="D156" s="122"/>
      <c r="E156" s="209"/>
    </row>
    <row r="157" spans="1:5" x14ac:dyDescent="0.25">
      <c r="A157" s="144"/>
      <c r="B157" s="66" t="s">
        <v>19</v>
      </c>
      <c r="C157" s="120"/>
      <c r="D157" s="122"/>
      <c r="E157" s="209"/>
    </row>
    <row r="158" spans="1:5" x14ac:dyDescent="0.25">
      <c r="A158" s="144"/>
      <c r="B158" s="66" t="s">
        <v>15</v>
      </c>
      <c r="C158" s="120"/>
      <c r="D158" s="122"/>
      <c r="E158" s="210"/>
    </row>
    <row r="159" spans="1:5" x14ac:dyDescent="0.25">
      <c r="A159" s="144"/>
      <c r="B159" s="67" t="s">
        <v>16</v>
      </c>
      <c r="C159" s="120"/>
      <c r="D159" s="208"/>
      <c r="E159" s="122"/>
    </row>
    <row r="160" spans="1:5" x14ac:dyDescent="0.25">
      <c r="A160" s="144"/>
      <c r="B160" s="67" t="s">
        <v>68</v>
      </c>
      <c r="C160" s="120"/>
      <c r="D160" s="209"/>
      <c r="E160" s="122"/>
    </row>
    <row r="161" spans="1:5" x14ac:dyDescent="0.25">
      <c r="A161" s="144"/>
      <c r="B161" s="67" t="s">
        <v>70</v>
      </c>
      <c r="C161" s="120"/>
      <c r="D161" s="209"/>
      <c r="E161" s="122"/>
    </row>
    <row r="162" spans="1:5" x14ac:dyDescent="0.25">
      <c r="A162" s="144"/>
      <c r="B162" s="67" t="s">
        <v>71</v>
      </c>
      <c r="C162" s="120"/>
      <c r="D162" s="209"/>
      <c r="E162" s="122"/>
    </row>
    <row r="163" spans="1:5" x14ac:dyDescent="0.25">
      <c r="A163" s="144"/>
      <c r="B163" s="67" t="s">
        <v>87</v>
      </c>
      <c r="C163" s="120"/>
      <c r="D163" s="209"/>
      <c r="E163" s="122"/>
    </row>
    <row r="164" spans="1:5" x14ac:dyDescent="0.25">
      <c r="A164" s="144"/>
      <c r="B164" s="67" t="s">
        <v>95</v>
      </c>
      <c r="C164" s="120"/>
      <c r="D164" s="209"/>
      <c r="E164" s="122"/>
    </row>
    <row r="165" spans="1:5" x14ac:dyDescent="0.25">
      <c r="A165" s="144"/>
      <c r="B165" s="67" t="s">
        <v>74</v>
      </c>
      <c r="C165" s="120"/>
      <c r="D165" s="209"/>
      <c r="E165" s="122"/>
    </row>
    <row r="166" spans="1:5" x14ac:dyDescent="0.25">
      <c r="A166" s="144"/>
      <c r="B166" s="67" t="s">
        <v>20</v>
      </c>
      <c r="C166" s="120"/>
      <c r="D166" s="209"/>
      <c r="E166" s="122"/>
    </row>
    <row r="167" spans="1:5" x14ac:dyDescent="0.25">
      <c r="A167" s="144"/>
      <c r="B167" s="67" t="s">
        <v>88</v>
      </c>
      <c r="C167" s="120"/>
      <c r="D167" s="209"/>
      <c r="E167" s="122"/>
    </row>
    <row r="168" spans="1:5" x14ac:dyDescent="0.25">
      <c r="A168" s="144"/>
      <c r="B168" s="67" t="s">
        <v>96</v>
      </c>
      <c r="C168" s="120"/>
      <c r="D168" s="209"/>
      <c r="E168" s="122"/>
    </row>
    <row r="169" spans="1:5" x14ac:dyDescent="0.25">
      <c r="A169" s="144"/>
      <c r="B169" s="67" t="s">
        <v>89</v>
      </c>
      <c r="C169" s="120"/>
      <c r="D169" s="209"/>
      <c r="E169" s="122"/>
    </row>
    <row r="170" spans="1:5" x14ac:dyDescent="0.25">
      <c r="A170" s="141"/>
      <c r="B170" s="67" t="s">
        <v>97</v>
      </c>
      <c r="C170" s="120"/>
      <c r="D170" s="209"/>
      <c r="E170" s="122"/>
    </row>
    <row r="171" spans="1:5" x14ac:dyDescent="0.25">
      <c r="A171" s="141"/>
      <c r="B171" s="67" t="s">
        <v>21</v>
      </c>
      <c r="C171" s="120"/>
      <c r="D171" s="209"/>
      <c r="E171" s="122"/>
    </row>
    <row r="172" spans="1:5" x14ac:dyDescent="0.25">
      <c r="A172" s="141"/>
      <c r="B172" s="67" t="s">
        <v>114</v>
      </c>
      <c r="C172" s="120"/>
      <c r="D172" s="209"/>
      <c r="E172" s="122"/>
    </row>
    <row r="173" spans="1:5" x14ac:dyDescent="0.25">
      <c r="A173" s="141"/>
      <c r="B173" s="67" t="s">
        <v>98</v>
      </c>
      <c r="C173" s="120"/>
      <c r="D173" s="209"/>
      <c r="E173" s="122"/>
    </row>
    <row r="174" spans="1:5" x14ac:dyDescent="0.25">
      <c r="A174" s="141"/>
      <c r="B174" s="67" t="s">
        <v>82</v>
      </c>
      <c r="C174" s="123"/>
      <c r="D174" s="209"/>
      <c r="E174" s="122"/>
    </row>
    <row r="175" spans="1:5" x14ac:dyDescent="0.25">
      <c r="A175" s="141"/>
      <c r="B175" s="67" t="s">
        <v>90</v>
      </c>
      <c r="C175" s="120"/>
      <c r="D175" s="210"/>
      <c r="E175" s="122"/>
    </row>
    <row r="176" spans="1:5" ht="14.4" thickBot="1" x14ac:dyDescent="0.3">
      <c r="A176" s="141"/>
      <c r="B176" s="70" t="s">
        <v>105</v>
      </c>
      <c r="C176" s="120"/>
      <c r="D176" s="122"/>
      <c r="E176" s="122"/>
    </row>
    <row r="177" spans="1:5" ht="15" thickTop="1" thickBot="1" x14ac:dyDescent="0.3">
      <c r="A177" s="141"/>
      <c r="B177" s="25" t="s">
        <v>120</v>
      </c>
      <c r="C177" s="26"/>
      <c r="D177" s="32">
        <f>+SUM(D150:D176)</f>
        <v>0</v>
      </c>
      <c r="E177" s="32">
        <f>+SUM(E150:E176)</f>
        <v>0</v>
      </c>
    </row>
    <row r="178" spans="1:5" ht="15" thickTop="1" thickBot="1" x14ac:dyDescent="0.3">
      <c r="A178" s="143"/>
      <c r="B178" s="151" t="s">
        <v>157</v>
      </c>
      <c r="C178" s="28"/>
      <c r="D178" s="202">
        <f>+D149+D177-E177</f>
        <v>0</v>
      </c>
      <c r="E178" s="203"/>
    </row>
    <row r="179" spans="1:5" ht="14.4" thickTop="1" x14ac:dyDescent="0.25">
      <c r="A179" s="144">
        <v>44743</v>
      </c>
      <c r="B179" s="65" t="s">
        <v>100</v>
      </c>
      <c r="C179" s="120"/>
      <c r="D179" s="121"/>
      <c r="E179" s="211"/>
    </row>
    <row r="180" spans="1:5" x14ac:dyDescent="0.25">
      <c r="A180" s="144"/>
      <c r="B180" s="66" t="s">
        <v>59</v>
      </c>
      <c r="C180" s="120"/>
      <c r="D180" s="121"/>
      <c r="E180" s="209"/>
    </row>
    <row r="181" spans="1:5" x14ac:dyDescent="0.25">
      <c r="A181" s="144"/>
      <c r="B181" s="66" t="s">
        <v>85</v>
      </c>
      <c r="C181" s="120"/>
      <c r="D181" s="121"/>
      <c r="E181" s="209"/>
    </row>
    <row r="182" spans="1:5" x14ac:dyDescent="0.25">
      <c r="A182" s="144"/>
      <c r="B182" s="66" t="s">
        <v>104</v>
      </c>
      <c r="C182" s="120"/>
      <c r="D182" s="121"/>
      <c r="E182" s="209"/>
    </row>
    <row r="183" spans="1:5" x14ac:dyDescent="0.25">
      <c r="A183" s="144"/>
      <c r="B183" s="66" t="s">
        <v>101</v>
      </c>
      <c r="C183" s="120"/>
      <c r="D183" s="121"/>
      <c r="E183" s="209"/>
    </row>
    <row r="184" spans="1:5" x14ac:dyDescent="0.25">
      <c r="A184" s="144"/>
      <c r="B184" s="66" t="s">
        <v>99</v>
      </c>
      <c r="C184" s="120"/>
      <c r="D184" s="121"/>
      <c r="E184" s="209"/>
    </row>
    <row r="185" spans="1:5" x14ac:dyDescent="0.25">
      <c r="A185" s="144"/>
      <c r="B185" s="66" t="s">
        <v>22</v>
      </c>
      <c r="C185" s="120"/>
      <c r="D185" s="122"/>
      <c r="E185" s="209"/>
    </row>
    <row r="186" spans="1:5" x14ac:dyDescent="0.25">
      <c r="A186" s="144"/>
      <c r="B186" s="66" t="s">
        <v>19</v>
      </c>
      <c r="C186" s="120"/>
      <c r="D186" s="122"/>
      <c r="E186" s="209"/>
    </row>
    <row r="187" spans="1:5" x14ac:dyDescent="0.25">
      <c r="A187" s="144"/>
      <c r="B187" s="66" t="s">
        <v>15</v>
      </c>
      <c r="C187" s="120"/>
      <c r="D187" s="122"/>
      <c r="E187" s="210"/>
    </row>
    <row r="188" spans="1:5" x14ac:dyDescent="0.25">
      <c r="A188" s="144"/>
      <c r="B188" s="67" t="s">
        <v>16</v>
      </c>
      <c r="C188" s="120"/>
      <c r="D188" s="208"/>
      <c r="E188" s="122"/>
    </row>
    <row r="189" spans="1:5" x14ac:dyDescent="0.25">
      <c r="A189" s="144"/>
      <c r="B189" s="67" t="s">
        <v>68</v>
      </c>
      <c r="C189" s="120"/>
      <c r="D189" s="209"/>
      <c r="E189" s="122"/>
    </row>
    <row r="190" spans="1:5" x14ac:dyDescent="0.25">
      <c r="A190" s="144"/>
      <c r="B190" s="67" t="s">
        <v>70</v>
      </c>
      <c r="C190" s="120"/>
      <c r="D190" s="209"/>
      <c r="E190" s="122"/>
    </row>
    <row r="191" spans="1:5" x14ac:dyDescent="0.25">
      <c r="A191" s="144"/>
      <c r="B191" s="67" t="s">
        <v>71</v>
      </c>
      <c r="C191" s="120"/>
      <c r="D191" s="209"/>
      <c r="E191" s="122"/>
    </row>
    <row r="192" spans="1:5" x14ac:dyDescent="0.25">
      <c r="A192" s="144"/>
      <c r="B192" s="67" t="s">
        <v>87</v>
      </c>
      <c r="C192" s="120"/>
      <c r="D192" s="209"/>
      <c r="E192" s="122"/>
    </row>
    <row r="193" spans="1:5" x14ac:dyDescent="0.25">
      <c r="A193" s="144"/>
      <c r="B193" s="67" t="s">
        <v>95</v>
      </c>
      <c r="C193" s="120"/>
      <c r="D193" s="209"/>
      <c r="E193" s="122"/>
    </row>
    <row r="194" spans="1:5" x14ac:dyDescent="0.25">
      <c r="A194" s="144"/>
      <c r="B194" s="67" t="s">
        <v>74</v>
      </c>
      <c r="C194" s="120"/>
      <c r="D194" s="209"/>
      <c r="E194" s="122"/>
    </row>
    <row r="195" spans="1:5" x14ac:dyDescent="0.25">
      <c r="A195" s="144"/>
      <c r="B195" s="67" t="s">
        <v>20</v>
      </c>
      <c r="C195" s="120"/>
      <c r="D195" s="209"/>
      <c r="E195" s="122"/>
    </row>
    <row r="196" spans="1:5" x14ac:dyDescent="0.25">
      <c r="A196" s="144"/>
      <c r="B196" s="67" t="s">
        <v>88</v>
      </c>
      <c r="C196" s="120"/>
      <c r="D196" s="209"/>
      <c r="E196" s="122"/>
    </row>
    <row r="197" spans="1:5" x14ac:dyDescent="0.25">
      <c r="A197" s="144"/>
      <c r="B197" s="67" t="s">
        <v>96</v>
      </c>
      <c r="C197" s="120"/>
      <c r="D197" s="209"/>
      <c r="E197" s="122"/>
    </row>
    <row r="198" spans="1:5" x14ac:dyDescent="0.25">
      <c r="A198" s="144"/>
      <c r="B198" s="67" t="s">
        <v>89</v>
      </c>
      <c r="C198" s="120"/>
      <c r="D198" s="209"/>
      <c r="E198" s="122"/>
    </row>
    <row r="199" spans="1:5" x14ac:dyDescent="0.25">
      <c r="A199" s="141"/>
      <c r="B199" s="67" t="s">
        <v>97</v>
      </c>
      <c r="C199" s="120"/>
      <c r="D199" s="209"/>
      <c r="E199" s="122"/>
    </row>
    <row r="200" spans="1:5" x14ac:dyDescent="0.25">
      <c r="A200" s="141"/>
      <c r="B200" s="67" t="s">
        <v>21</v>
      </c>
      <c r="C200" s="120"/>
      <c r="D200" s="209"/>
      <c r="E200" s="122"/>
    </row>
    <row r="201" spans="1:5" x14ac:dyDescent="0.25">
      <c r="A201" s="141"/>
      <c r="B201" s="67" t="s">
        <v>114</v>
      </c>
      <c r="C201" s="120"/>
      <c r="D201" s="209"/>
      <c r="E201" s="122"/>
    </row>
    <row r="202" spans="1:5" x14ac:dyDescent="0.25">
      <c r="A202" s="141"/>
      <c r="B202" s="67" t="s">
        <v>98</v>
      </c>
      <c r="C202" s="120"/>
      <c r="D202" s="209"/>
      <c r="E202" s="122"/>
    </row>
    <row r="203" spans="1:5" x14ac:dyDescent="0.25">
      <c r="A203" s="141"/>
      <c r="B203" s="67" t="s">
        <v>82</v>
      </c>
      <c r="C203" s="123"/>
      <c r="D203" s="209"/>
      <c r="E203" s="122"/>
    </row>
    <row r="204" spans="1:5" x14ac:dyDescent="0.25">
      <c r="A204" s="141"/>
      <c r="B204" s="67" t="s">
        <v>90</v>
      </c>
      <c r="C204" s="120"/>
      <c r="D204" s="210"/>
      <c r="E204" s="122"/>
    </row>
    <row r="205" spans="1:5" ht="14.4" thickBot="1" x14ac:dyDescent="0.3">
      <c r="A205" s="141"/>
      <c r="B205" s="70" t="s">
        <v>105</v>
      </c>
      <c r="C205" s="120"/>
      <c r="D205" s="122"/>
      <c r="E205" s="122"/>
    </row>
    <row r="206" spans="1:5" ht="15" thickTop="1" thickBot="1" x14ac:dyDescent="0.3">
      <c r="A206" s="141"/>
      <c r="B206" s="25" t="s">
        <v>121</v>
      </c>
      <c r="C206" s="26"/>
      <c r="D206" s="32">
        <f>+SUM(D179:D205)</f>
        <v>0</v>
      </c>
      <c r="E206" s="32">
        <f>+SUM(E179:E205)</f>
        <v>0</v>
      </c>
    </row>
    <row r="207" spans="1:5" ht="15" thickTop="1" thickBot="1" x14ac:dyDescent="0.3">
      <c r="A207" s="143"/>
      <c r="B207" s="151" t="s">
        <v>158</v>
      </c>
      <c r="C207" s="28"/>
      <c r="D207" s="202">
        <f>+D178+D206-E206</f>
        <v>0</v>
      </c>
      <c r="E207" s="203"/>
    </row>
    <row r="208" spans="1:5" ht="14.4" thickTop="1" x14ac:dyDescent="0.25">
      <c r="A208" s="144">
        <v>44774</v>
      </c>
      <c r="B208" s="65" t="s">
        <v>100</v>
      </c>
      <c r="C208" s="120"/>
      <c r="D208" s="121"/>
      <c r="E208" s="211"/>
    </row>
    <row r="209" spans="1:5" x14ac:dyDescent="0.25">
      <c r="A209" s="144"/>
      <c r="B209" s="66" t="s">
        <v>59</v>
      </c>
      <c r="C209" s="120"/>
      <c r="D209" s="121"/>
      <c r="E209" s="209"/>
    </row>
    <row r="210" spans="1:5" x14ac:dyDescent="0.25">
      <c r="A210" s="144"/>
      <c r="B210" s="66" t="s">
        <v>85</v>
      </c>
      <c r="C210" s="120"/>
      <c r="D210" s="121"/>
      <c r="E210" s="209"/>
    </row>
    <row r="211" spans="1:5" x14ac:dyDescent="0.25">
      <c r="A211" s="144"/>
      <c r="B211" s="66" t="s">
        <v>104</v>
      </c>
      <c r="C211" s="120"/>
      <c r="D211" s="121"/>
      <c r="E211" s="209"/>
    </row>
    <row r="212" spans="1:5" x14ac:dyDescent="0.25">
      <c r="A212" s="144"/>
      <c r="B212" s="66" t="s">
        <v>101</v>
      </c>
      <c r="C212" s="120"/>
      <c r="D212" s="121"/>
      <c r="E212" s="209"/>
    </row>
    <row r="213" spans="1:5" x14ac:dyDescent="0.25">
      <c r="A213" s="144"/>
      <c r="B213" s="66" t="s">
        <v>99</v>
      </c>
      <c r="C213" s="120"/>
      <c r="D213" s="121"/>
      <c r="E213" s="209"/>
    </row>
    <row r="214" spans="1:5" x14ac:dyDescent="0.25">
      <c r="A214" s="144"/>
      <c r="B214" s="66" t="s">
        <v>22</v>
      </c>
      <c r="C214" s="120"/>
      <c r="D214" s="122"/>
      <c r="E214" s="209"/>
    </row>
    <row r="215" spans="1:5" x14ac:dyDescent="0.25">
      <c r="A215" s="144"/>
      <c r="B215" s="66" t="s">
        <v>19</v>
      </c>
      <c r="C215" s="120"/>
      <c r="D215" s="122"/>
      <c r="E215" s="209"/>
    </row>
    <row r="216" spans="1:5" x14ac:dyDescent="0.25">
      <c r="A216" s="144"/>
      <c r="B216" s="66" t="s">
        <v>15</v>
      </c>
      <c r="C216" s="120"/>
      <c r="D216" s="122"/>
      <c r="E216" s="210"/>
    </row>
    <row r="217" spans="1:5" x14ac:dyDescent="0.25">
      <c r="A217" s="144"/>
      <c r="B217" s="67" t="s">
        <v>16</v>
      </c>
      <c r="C217" s="120"/>
      <c r="D217" s="208"/>
      <c r="E217" s="122"/>
    </row>
    <row r="218" spans="1:5" x14ac:dyDescent="0.25">
      <c r="A218" s="144"/>
      <c r="B218" s="67" t="s">
        <v>68</v>
      </c>
      <c r="C218" s="120"/>
      <c r="D218" s="209"/>
      <c r="E218" s="122"/>
    </row>
    <row r="219" spans="1:5" x14ac:dyDescent="0.25">
      <c r="A219" s="144"/>
      <c r="B219" s="67" t="s">
        <v>70</v>
      </c>
      <c r="C219" s="120"/>
      <c r="D219" s="209"/>
      <c r="E219" s="122"/>
    </row>
    <row r="220" spans="1:5" x14ac:dyDescent="0.25">
      <c r="A220" s="144"/>
      <c r="B220" s="67" t="s">
        <v>71</v>
      </c>
      <c r="C220" s="120"/>
      <c r="D220" s="209"/>
      <c r="E220" s="122"/>
    </row>
    <row r="221" spans="1:5" x14ac:dyDescent="0.25">
      <c r="A221" s="144"/>
      <c r="B221" s="67" t="s">
        <v>87</v>
      </c>
      <c r="C221" s="120"/>
      <c r="D221" s="209"/>
      <c r="E221" s="122"/>
    </row>
    <row r="222" spans="1:5" x14ac:dyDescent="0.25">
      <c r="A222" s="144"/>
      <c r="B222" s="67" t="s">
        <v>95</v>
      </c>
      <c r="C222" s="120"/>
      <c r="D222" s="209"/>
      <c r="E222" s="122"/>
    </row>
    <row r="223" spans="1:5" x14ac:dyDescent="0.25">
      <c r="A223" s="144"/>
      <c r="B223" s="67" t="s">
        <v>74</v>
      </c>
      <c r="C223" s="120"/>
      <c r="D223" s="209"/>
      <c r="E223" s="122"/>
    </row>
    <row r="224" spans="1:5" x14ac:dyDescent="0.25">
      <c r="A224" s="144"/>
      <c r="B224" s="67" t="s">
        <v>20</v>
      </c>
      <c r="C224" s="120"/>
      <c r="D224" s="209"/>
      <c r="E224" s="122"/>
    </row>
    <row r="225" spans="1:8" x14ac:dyDescent="0.25">
      <c r="A225" s="144"/>
      <c r="B225" s="67" t="s">
        <v>88</v>
      </c>
      <c r="C225" s="120"/>
      <c r="D225" s="209"/>
      <c r="E225" s="122"/>
    </row>
    <row r="226" spans="1:8" x14ac:dyDescent="0.25">
      <c r="A226" s="144"/>
      <c r="B226" s="67" t="s">
        <v>96</v>
      </c>
      <c r="C226" s="120"/>
      <c r="D226" s="209"/>
      <c r="E226" s="122"/>
    </row>
    <row r="227" spans="1:8" x14ac:dyDescent="0.25">
      <c r="A227" s="144"/>
      <c r="B227" s="67" t="s">
        <v>89</v>
      </c>
      <c r="C227" s="120"/>
      <c r="D227" s="209"/>
      <c r="E227" s="122"/>
    </row>
    <row r="228" spans="1:8" x14ac:dyDescent="0.25">
      <c r="A228" s="141"/>
      <c r="B228" s="67" t="s">
        <v>97</v>
      </c>
      <c r="C228" s="120"/>
      <c r="D228" s="209"/>
      <c r="E228" s="122"/>
    </row>
    <row r="229" spans="1:8" x14ac:dyDescent="0.25">
      <c r="A229" s="141"/>
      <c r="B229" s="67" t="s">
        <v>21</v>
      </c>
      <c r="C229" s="120"/>
      <c r="D229" s="209"/>
      <c r="E229" s="122"/>
    </row>
    <row r="230" spans="1:8" x14ac:dyDescent="0.25">
      <c r="A230" s="141"/>
      <c r="B230" s="67" t="s">
        <v>114</v>
      </c>
      <c r="C230" s="120"/>
      <c r="D230" s="209"/>
      <c r="E230" s="122"/>
    </row>
    <row r="231" spans="1:8" x14ac:dyDescent="0.25">
      <c r="A231" s="141"/>
      <c r="B231" s="67" t="s">
        <v>98</v>
      </c>
      <c r="C231" s="120"/>
      <c r="D231" s="209"/>
      <c r="E231" s="122"/>
    </row>
    <row r="232" spans="1:8" x14ac:dyDescent="0.25">
      <c r="A232" s="141"/>
      <c r="B232" s="67" t="s">
        <v>82</v>
      </c>
      <c r="C232" s="123"/>
      <c r="D232" s="209"/>
      <c r="E232" s="122"/>
    </row>
    <row r="233" spans="1:8" x14ac:dyDescent="0.25">
      <c r="A233" s="141"/>
      <c r="B233" s="67" t="s">
        <v>90</v>
      </c>
      <c r="C233" s="120"/>
      <c r="D233" s="210"/>
      <c r="E233" s="122"/>
    </row>
    <row r="234" spans="1:8" ht="14.4" thickBot="1" x14ac:dyDescent="0.3">
      <c r="A234" s="141"/>
      <c r="B234" s="70" t="s">
        <v>105</v>
      </c>
      <c r="C234" s="120"/>
      <c r="D234" s="122"/>
      <c r="E234" s="122"/>
    </row>
    <row r="235" spans="1:8" ht="15" thickTop="1" thickBot="1" x14ac:dyDescent="0.3">
      <c r="A235" s="141"/>
      <c r="B235" s="25" t="s">
        <v>122</v>
      </c>
      <c r="C235" s="26"/>
      <c r="D235" s="32">
        <f>+SUM(D208:D234)</f>
        <v>0</v>
      </c>
      <c r="E235" s="32">
        <f>+SUM(E208:E234)</f>
        <v>0</v>
      </c>
    </row>
    <row r="236" spans="1:8" ht="15" thickTop="1" thickBot="1" x14ac:dyDescent="0.3">
      <c r="A236" s="146"/>
      <c r="B236" s="152" t="s">
        <v>159</v>
      </c>
      <c r="C236" s="28"/>
      <c r="D236" s="202">
        <f>+D207+D235-E235</f>
        <v>0</v>
      </c>
      <c r="E236" s="203"/>
      <c r="H236" s="57"/>
    </row>
    <row r="237" spans="1:8" ht="14.4" thickTop="1" x14ac:dyDescent="0.25">
      <c r="A237" s="147">
        <v>44805</v>
      </c>
      <c r="B237" s="65" t="s">
        <v>100</v>
      </c>
      <c r="C237" s="120"/>
      <c r="D237" s="121"/>
      <c r="E237" s="211"/>
      <c r="H237" s="57"/>
    </row>
    <row r="238" spans="1:8" x14ac:dyDescent="0.25">
      <c r="A238" s="144"/>
      <c r="B238" s="66" t="s">
        <v>59</v>
      </c>
      <c r="C238" s="120"/>
      <c r="D238" s="121"/>
      <c r="E238" s="209"/>
      <c r="H238" s="57"/>
    </row>
    <row r="239" spans="1:8" x14ac:dyDescent="0.25">
      <c r="A239" s="144"/>
      <c r="B239" s="66" t="s">
        <v>85</v>
      </c>
      <c r="C239" s="120"/>
      <c r="D239" s="121"/>
      <c r="E239" s="209"/>
      <c r="H239" s="57"/>
    </row>
    <row r="240" spans="1:8" x14ac:dyDescent="0.25">
      <c r="A240" s="144"/>
      <c r="B240" s="66" t="s">
        <v>104</v>
      </c>
      <c r="C240" s="120"/>
      <c r="D240" s="121"/>
      <c r="E240" s="209"/>
      <c r="H240" s="57"/>
    </row>
    <row r="241" spans="1:8" x14ac:dyDescent="0.25">
      <c r="A241" s="144"/>
      <c r="B241" s="66" t="s">
        <v>101</v>
      </c>
      <c r="C241" s="120"/>
      <c r="D241" s="121"/>
      <c r="E241" s="209"/>
      <c r="H241" s="57"/>
    </row>
    <row r="242" spans="1:8" x14ac:dyDescent="0.25">
      <c r="A242" s="144"/>
      <c r="B242" s="66" t="s">
        <v>99</v>
      </c>
      <c r="C242" s="120"/>
      <c r="D242" s="121"/>
      <c r="E242" s="209"/>
      <c r="H242" s="57"/>
    </row>
    <row r="243" spans="1:8" x14ac:dyDescent="0.25">
      <c r="A243" s="144"/>
      <c r="B243" s="66" t="s">
        <v>22</v>
      </c>
      <c r="C243" s="120"/>
      <c r="D243" s="122"/>
      <c r="E243" s="209"/>
      <c r="H243" s="57"/>
    </row>
    <row r="244" spans="1:8" x14ac:dyDescent="0.25">
      <c r="A244" s="144"/>
      <c r="B244" s="66" t="s">
        <v>19</v>
      </c>
      <c r="C244" s="120"/>
      <c r="D244" s="122"/>
      <c r="E244" s="209"/>
      <c r="H244" s="57"/>
    </row>
    <row r="245" spans="1:8" x14ac:dyDescent="0.25">
      <c r="A245" s="144"/>
      <c r="B245" s="66" t="s">
        <v>15</v>
      </c>
      <c r="C245" s="120"/>
      <c r="D245" s="122"/>
      <c r="E245" s="210"/>
      <c r="H245" s="57"/>
    </row>
    <row r="246" spans="1:8" x14ac:dyDescent="0.25">
      <c r="A246" s="144"/>
      <c r="B246" s="67" t="s">
        <v>16</v>
      </c>
      <c r="C246" s="120"/>
      <c r="D246" s="208"/>
      <c r="E246" s="122"/>
      <c r="H246" s="57"/>
    </row>
    <row r="247" spans="1:8" x14ac:dyDescent="0.25">
      <c r="A247" s="144"/>
      <c r="B247" s="67" t="s">
        <v>68</v>
      </c>
      <c r="C247" s="120"/>
      <c r="D247" s="209"/>
      <c r="E247" s="122"/>
      <c r="H247" s="57"/>
    </row>
    <row r="248" spans="1:8" x14ac:dyDescent="0.25">
      <c r="A248" s="144"/>
      <c r="B248" s="67" t="s">
        <v>70</v>
      </c>
      <c r="C248" s="120"/>
      <c r="D248" s="209"/>
      <c r="E248" s="122"/>
      <c r="H248" s="57"/>
    </row>
    <row r="249" spans="1:8" x14ac:dyDescent="0.25">
      <c r="A249" s="144"/>
      <c r="B249" s="67" t="s">
        <v>71</v>
      </c>
      <c r="C249" s="120"/>
      <c r="D249" s="209"/>
      <c r="E249" s="122"/>
      <c r="H249" s="57"/>
    </row>
    <row r="250" spans="1:8" x14ac:dyDescent="0.25">
      <c r="A250" s="144"/>
      <c r="B250" s="67" t="s">
        <v>87</v>
      </c>
      <c r="C250" s="120"/>
      <c r="D250" s="209"/>
      <c r="E250" s="122"/>
      <c r="H250" s="57"/>
    </row>
    <row r="251" spans="1:8" x14ac:dyDescent="0.25">
      <c r="A251" s="144"/>
      <c r="B251" s="67" t="s">
        <v>95</v>
      </c>
      <c r="C251" s="120"/>
      <c r="D251" s="209"/>
      <c r="E251" s="122"/>
      <c r="H251" s="57"/>
    </row>
    <row r="252" spans="1:8" x14ac:dyDescent="0.25">
      <c r="A252" s="144"/>
      <c r="B252" s="67" t="s">
        <v>74</v>
      </c>
      <c r="C252" s="120"/>
      <c r="D252" s="209"/>
      <c r="E252" s="122"/>
      <c r="H252" s="57"/>
    </row>
    <row r="253" spans="1:8" x14ac:dyDescent="0.25">
      <c r="A253" s="144"/>
      <c r="B253" s="67" t="s">
        <v>20</v>
      </c>
      <c r="C253" s="120"/>
      <c r="D253" s="209"/>
      <c r="E253" s="122"/>
      <c r="H253" s="57"/>
    </row>
    <row r="254" spans="1:8" x14ac:dyDescent="0.25">
      <c r="A254" s="144"/>
      <c r="B254" s="67" t="s">
        <v>88</v>
      </c>
      <c r="C254" s="120"/>
      <c r="D254" s="209"/>
      <c r="E254" s="122"/>
    </row>
    <row r="255" spans="1:8" x14ac:dyDescent="0.25">
      <c r="A255" s="144"/>
      <c r="B255" s="67" t="s">
        <v>96</v>
      </c>
      <c r="C255" s="120"/>
      <c r="D255" s="209"/>
      <c r="E255" s="122"/>
    </row>
    <row r="256" spans="1:8" x14ac:dyDescent="0.25">
      <c r="A256" s="144"/>
      <c r="B256" s="67" t="s">
        <v>89</v>
      </c>
      <c r="C256" s="120"/>
      <c r="D256" s="209"/>
      <c r="E256" s="122"/>
    </row>
    <row r="257" spans="1:5" x14ac:dyDescent="0.25">
      <c r="A257" s="144"/>
      <c r="B257" s="67" t="s">
        <v>97</v>
      </c>
      <c r="C257" s="120"/>
      <c r="D257" s="209"/>
      <c r="E257" s="122"/>
    </row>
    <row r="258" spans="1:5" x14ac:dyDescent="0.25">
      <c r="A258" s="141"/>
      <c r="B258" s="67" t="s">
        <v>21</v>
      </c>
      <c r="C258" s="120"/>
      <c r="D258" s="209"/>
      <c r="E258" s="122"/>
    </row>
    <row r="259" spans="1:5" x14ac:dyDescent="0.25">
      <c r="A259" s="141"/>
      <c r="B259" s="67" t="s">
        <v>114</v>
      </c>
      <c r="C259" s="120"/>
      <c r="D259" s="209"/>
      <c r="E259" s="122"/>
    </row>
    <row r="260" spans="1:5" x14ac:dyDescent="0.25">
      <c r="A260" s="141"/>
      <c r="B260" s="67" t="s">
        <v>98</v>
      </c>
      <c r="C260" s="120"/>
      <c r="D260" s="209"/>
      <c r="E260" s="122"/>
    </row>
    <row r="261" spans="1:5" x14ac:dyDescent="0.25">
      <c r="A261" s="141"/>
      <c r="B261" s="67" t="s">
        <v>82</v>
      </c>
      <c r="C261" s="123"/>
      <c r="D261" s="209"/>
      <c r="E261" s="122"/>
    </row>
    <row r="262" spans="1:5" x14ac:dyDescent="0.25">
      <c r="A262" s="141"/>
      <c r="B262" s="67" t="s">
        <v>90</v>
      </c>
      <c r="C262" s="120"/>
      <c r="D262" s="210"/>
      <c r="E262" s="122"/>
    </row>
    <row r="263" spans="1:5" ht="14.4" thickBot="1" x14ac:dyDescent="0.3">
      <c r="A263" s="141"/>
      <c r="B263" s="70" t="s">
        <v>105</v>
      </c>
      <c r="C263" s="120"/>
      <c r="D263" s="122"/>
      <c r="E263" s="122"/>
    </row>
    <row r="264" spans="1:5" ht="15" thickTop="1" thickBot="1" x14ac:dyDescent="0.3">
      <c r="A264" s="141"/>
      <c r="B264" s="25" t="s">
        <v>123</v>
      </c>
      <c r="C264" s="26"/>
      <c r="D264" s="32">
        <f>+SUM(D237:D263)</f>
        <v>0</v>
      </c>
      <c r="E264" s="32">
        <f>+SUM(E237:E263)</f>
        <v>0</v>
      </c>
    </row>
    <row r="265" spans="1:5" ht="15" thickTop="1" thickBot="1" x14ac:dyDescent="0.3">
      <c r="A265" s="143"/>
      <c r="B265" s="151" t="s">
        <v>160</v>
      </c>
      <c r="C265" s="28"/>
      <c r="D265" s="202">
        <f>+D236+D264-E264</f>
        <v>0</v>
      </c>
      <c r="E265" s="203"/>
    </row>
    <row r="266" spans="1:5" ht="14.4" thickTop="1" x14ac:dyDescent="0.25">
      <c r="A266" s="144">
        <v>44835</v>
      </c>
      <c r="B266" s="65" t="s">
        <v>100</v>
      </c>
      <c r="C266" s="120"/>
      <c r="D266" s="121"/>
      <c r="E266" s="211"/>
    </row>
    <row r="267" spans="1:5" x14ac:dyDescent="0.25">
      <c r="A267" s="144"/>
      <c r="B267" s="66" t="s">
        <v>59</v>
      </c>
      <c r="C267" s="120"/>
      <c r="D267" s="121"/>
      <c r="E267" s="209"/>
    </row>
    <row r="268" spans="1:5" x14ac:dyDescent="0.25">
      <c r="A268" s="144"/>
      <c r="B268" s="66" t="s">
        <v>85</v>
      </c>
      <c r="C268" s="120"/>
      <c r="D268" s="121"/>
      <c r="E268" s="209"/>
    </row>
    <row r="269" spans="1:5" x14ac:dyDescent="0.25">
      <c r="A269" s="144"/>
      <c r="B269" s="66" t="s">
        <v>104</v>
      </c>
      <c r="C269" s="120"/>
      <c r="D269" s="121"/>
      <c r="E269" s="209"/>
    </row>
    <row r="270" spans="1:5" x14ac:dyDescent="0.25">
      <c r="A270" s="144"/>
      <c r="B270" s="66" t="s">
        <v>101</v>
      </c>
      <c r="C270" s="120"/>
      <c r="D270" s="121"/>
      <c r="E270" s="209"/>
    </row>
    <row r="271" spans="1:5" x14ac:dyDescent="0.25">
      <c r="A271" s="144"/>
      <c r="B271" s="66" t="s">
        <v>99</v>
      </c>
      <c r="C271" s="120"/>
      <c r="D271" s="121"/>
      <c r="E271" s="209"/>
    </row>
    <row r="272" spans="1:5" x14ac:dyDescent="0.25">
      <c r="A272" s="144"/>
      <c r="B272" s="66" t="s">
        <v>22</v>
      </c>
      <c r="C272" s="120"/>
      <c r="D272" s="122"/>
      <c r="E272" s="209"/>
    </row>
    <row r="273" spans="1:5" x14ac:dyDescent="0.25">
      <c r="A273" s="144"/>
      <c r="B273" s="66" t="s">
        <v>19</v>
      </c>
      <c r="C273" s="120"/>
      <c r="D273" s="122"/>
      <c r="E273" s="209"/>
    </row>
    <row r="274" spans="1:5" x14ac:dyDescent="0.25">
      <c r="A274" s="144"/>
      <c r="B274" s="66" t="s">
        <v>15</v>
      </c>
      <c r="C274" s="120"/>
      <c r="D274" s="122"/>
      <c r="E274" s="210"/>
    </row>
    <row r="275" spans="1:5" x14ac:dyDescent="0.25">
      <c r="A275" s="144"/>
      <c r="B275" s="67" t="s">
        <v>16</v>
      </c>
      <c r="C275" s="120"/>
      <c r="D275" s="208"/>
      <c r="E275" s="122"/>
    </row>
    <row r="276" spans="1:5" x14ac:dyDescent="0.25">
      <c r="A276" s="144"/>
      <c r="B276" s="67" t="s">
        <v>68</v>
      </c>
      <c r="C276" s="120"/>
      <c r="D276" s="209"/>
      <c r="E276" s="122"/>
    </row>
    <row r="277" spans="1:5" x14ac:dyDescent="0.25">
      <c r="A277" s="144"/>
      <c r="B277" s="67" t="s">
        <v>70</v>
      </c>
      <c r="C277" s="120"/>
      <c r="D277" s="209"/>
      <c r="E277" s="122"/>
    </row>
    <row r="278" spans="1:5" x14ac:dyDescent="0.25">
      <c r="A278" s="144"/>
      <c r="B278" s="67" t="s">
        <v>71</v>
      </c>
      <c r="C278" s="120"/>
      <c r="D278" s="209"/>
      <c r="E278" s="122"/>
    </row>
    <row r="279" spans="1:5" x14ac:dyDescent="0.25">
      <c r="A279" s="144"/>
      <c r="B279" s="67" t="s">
        <v>87</v>
      </c>
      <c r="C279" s="120"/>
      <c r="D279" s="209"/>
      <c r="E279" s="122"/>
    </row>
    <row r="280" spans="1:5" x14ac:dyDescent="0.25">
      <c r="A280" s="144"/>
      <c r="B280" s="67" t="s">
        <v>95</v>
      </c>
      <c r="C280" s="120"/>
      <c r="D280" s="209"/>
      <c r="E280" s="122"/>
    </row>
    <row r="281" spans="1:5" x14ac:dyDescent="0.25">
      <c r="A281" s="144"/>
      <c r="B281" s="67" t="s">
        <v>74</v>
      </c>
      <c r="C281" s="120"/>
      <c r="D281" s="209"/>
      <c r="E281" s="122"/>
    </row>
    <row r="282" spans="1:5" x14ac:dyDescent="0.25">
      <c r="A282" s="144"/>
      <c r="B282" s="67" t="s">
        <v>20</v>
      </c>
      <c r="C282" s="120"/>
      <c r="D282" s="209"/>
      <c r="E282" s="122"/>
    </row>
    <row r="283" spans="1:5" x14ac:dyDescent="0.25">
      <c r="A283" s="141"/>
      <c r="B283" s="67" t="s">
        <v>88</v>
      </c>
      <c r="C283" s="120"/>
      <c r="D283" s="209"/>
      <c r="E283" s="122"/>
    </row>
    <row r="284" spans="1:5" x14ac:dyDescent="0.25">
      <c r="A284" s="141"/>
      <c r="B284" s="67" t="s">
        <v>96</v>
      </c>
      <c r="C284" s="120"/>
      <c r="D284" s="209"/>
      <c r="E284" s="122"/>
    </row>
    <row r="285" spans="1:5" x14ac:dyDescent="0.25">
      <c r="A285" s="141"/>
      <c r="B285" s="67" t="s">
        <v>89</v>
      </c>
      <c r="C285" s="120"/>
      <c r="D285" s="209"/>
      <c r="E285" s="122"/>
    </row>
    <row r="286" spans="1:5" x14ac:dyDescent="0.25">
      <c r="A286" s="141"/>
      <c r="B286" s="67" t="s">
        <v>97</v>
      </c>
      <c r="C286" s="120"/>
      <c r="D286" s="209"/>
      <c r="E286" s="122"/>
    </row>
    <row r="287" spans="1:5" x14ac:dyDescent="0.25">
      <c r="A287" s="141"/>
      <c r="B287" s="67" t="s">
        <v>21</v>
      </c>
      <c r="C287" s="120"/>
      <c r="D287" s="209"/>
      <c r="E287" s="122"/>
    </row>
    <row r="288" spans="1:5" x14ac:dyDescent="0.25">
      <c r="A288" s="141"/>
      <c r="B288" s="67" t="s">
        <v>114</v>
      </c>
      <c r="C288" s="120"/>
      <c r="D288" s="209"/>
      <c r="E288" s="122"/>
    </row>
    <row r="289" spans="1:5" x14ac:dyDescent="0.25">
      <c r="A289" s="141"/>
      <c r="B289" s="67" t="s">
        <v>98</v>
      </c>
      <c r="C289" s="120"/>
      <c r="D289" s="209"/>
      <c r="E289" s="122"/>
    </row>
    <row r="290" spans="1:5" x14ac:dyDescent="0.25">
      <c r="A290" s="141"/>
      <c r="B290" s="67" t="s">
        <v>82</v>
      </c>
      <c r="C290" s="123"/>
      <c r="D290" s="209"/>
      <c r="E290" s="122"/>
    </row>
    <row r="291" spans="1:5" x14ac:dyDescent="0.25">
      <c r="A291" s="141"/>
      <c r="B291" s="67" t="s">
        <v>90</v>
      </c>
      <c r="C291" s="120"/>
      <c r="D291" s="210"/>
      <c r="E291" s="122"/>
    </row>
    <row r="292" spans="1:5" ht="14.4" thickBot="1" x14ac:dyDescent="0.3">
      <c r="A292" s="141"/>
      <c r="B292" s="70" t="s">
        <v>105</v>
      </c>
      <c r="C292" s="120"/>
      <c r="D292" s="122"/>
      <c r="E292" s="122"/>
    </row>
    <row r="293" spans="1:5" ht="15" thickTop="1" thickBot="1" x14ac:dyDescent="0.3">
      <c r="A293" s="141"/>
      <c r="B293" s="25" t="s">
        <v>129</v>
      </c>
      <c r="C293" s="26"/>
      <c r="D293" s="32">
        <f>+SUM(D266:D292)</f>
        <v>0</v>
      </c>
      <c r="E293" s="32">
        <f>+SUM(E266:E292)</f>
        <v>0</v>
      </c>
    </row>
    <row r="294" spans="1:5" ht="15" thickTop="1" thickBot="1" x14ac:dyDescent="0.3">
      <c r="A294" s="143"/>
      <c r="B294" s="151" t="s">
        <v>161</v>
      </c>
      <c r="C294" s="28"/>
      <c r="D294" s="202">
        <f>+D265+D293-E293</f>
        <v>0</v>
      </c>
      <c r="E294" s="203"/>
    </row>
    <row r="295" spans="1:5" ht="14.4" thickTop="1" x14ac:dyDescent="0.25">
      <c r="A295" s="144">
        <v>44866</v>
      </c>
      <c r="B295" s="65" t="s">
        <v>100</v>
      </c>
      <c r="C295" s="120"/>
      <c r="D295" s="121"/>
      <c r="E295" s="211"/>
    </row>
    <row r="296" spans="1:5" x14ac:dyDescent="0.25">
      <c r="A296" s="144"/>
      <c r="B296" s="66" t="s">
        <v>59</v>
      </c>
      <c r="C296" s="120"/>
      <c r="D296" s="121"/>
      <c r="E296" s="209"/>
    </row>
    <row r="297" spans="1:5" x14ac:dyDescent="0.25">
      <c r="A297" s="144"/>
      <c r="B297" s="66" t="s">
        <v>85</v>
      </c>
      <c r="C297" s="120"/>
      <c r="D297" s="121"/>
      <c r="E297" s="209"/>
    </row>
    <row r="298" spans="1:5" x14ac:dyDescent="0.25">
      <c r="A298" s="144"/>
      <c r="B298" s="66" t="s">
        <v>104</v>
      </c>
      <c r="C298" s="120"/>
      <c r="D298" s="121"/>
      <c r="E298" s="209"/>
    </row>
    <row r="299" spans="1:5" x14ac:dyDescent="0.25">
      <c r="A299" s="144"/>
      <c r="B299" s="66" t="s">
        <v>101</v>
      </c>
      <c r="C299" s="120"/>
      <c r="D299" s="121"/>
      <c r="E299" s="209"/>
    </row>
    <row r="300" spans="1:5" x14ac:dyDescent="0.25">
      <c r="A300" s="144"/>
      <c r="B300" s="66" t="s">
        <v>99</v>
      </c>
      <c r="C300" s="120"/>
      <c r="D300" s="121"/>
      <c r="E300" s="209"/>
    </row>
    <row r="301" spans="1:5" x14ac:dyDescent="0.25">
      <c r="A301" s="144"/>
      <c r="B301" s="66" t="s">
        <v>22</v>
      </c>
      <c r="C301" s="120"/>
      <c r="D301" s="122"/>
      <c r="E301" s="209"/>
    </row>
    <row r="302" spans="1:5" x14ac:dyDescent="0.25">
      <c r="A302" s="144"/>
      <c r="B302" s="66" t="s">
        <v>19</v>
      </c>
      <c r="C302" s="120"/>
      <c r="D302" s="122"/>
      <c r="E302" s="209"/>
    </row>
    <row r="303" spans="1:5" x14ac:dyDescent="0.25">
      <c r="A303" s="144"/>
      <c r="B303" s="66" t="s">
        <v>15</v>
      </c>
      <c r="C303" s="120"/>
      <c r="D303" s="122"/>
      <c r="E303" s="210"/>
    </row>
    <row r="304" spans="1:5" x14ac:dyDescent="0.25">
      <c r="A304" s="144"/>
      <c r="B304" s="67" t="s">
        <v>16</v>
      </c>
      <c r="C304" s="120"/>
      <c r="D304" s="208"/>
      <c r="E304" s="122"/>
    </row>
    <row r="305" spans="1:5" x14ac:dyDescent="0.25">
      <c r="A305" s="144"/>
      <c r="B305" s="67" t="s">
        <v>68</v>
      </c>
      <c r="C305" s="120"/>
      <c r="D305" s="209"/>
      <c r="E305" s="122"/>
    </row>
    <row r="306" spans="1:5" x14ac:dyDescent="0.25">
      <c r="A306" s="144"/>
      <c r="B306" s="67" t="s">
        <v>70</v>
      </c>
      <c r="C306" s="120"/>
      <c r="D306" s="209"/>
      <c r="E306" s="122"/>
    </row>
    <row r="307" spans="1:5" x14ac:dyDescent="0.25">
      <c r="A307" s="144"/>
      <c r="B307" s="67" t="s">
        <v>71</v>
      </c>
      <c r="C307" s="120"/>
      <c r="D307" s="209"/>
      <c r="E307" s="122"/>
    </row>
    <row r="308" spans="1:5" x14ac:dyDescent="0.25">
      <c r="A308" s="144"/>
      <c r="B308" s="67" t="s">
        <v>87</v>
      </c>
      <c r="C308" s="120"/>
      <c r="D308" s="209"/>
      <c r="E308" s="122"/>
    </row>
    <row r="309" spans="1:5" x14ac:dyDescent="0.25">
      <c r="A309" s="144"/>
      <c r="B309" s="67" t="s">
        <v>95</v>
      </c>
      <c r="C309" s="120"/>
      <c r="D309" s="209"/>
      <c r="E309" s="122"/>
    </row>
    <row r="310" spans="1:5" x14ac:dyDescent="0.25">
      <c r="A310" s="144"/>
      <c r="B310" s="67" t="s">
        <v>74</v>
      </c>
      <c r="C310" s="120"/>
      <c r="D310" s="209"/>
      <c r="E310" s="122"/>
    </row>
    <row r="311" spans="1:5" x14ac:dyDescent="0.25">
      <c r="A311" s="144"/>
      <c r="B311" s="67" t="s">
        <v>20</v>
      </c>
      <c r="C311" s="120"/>
      <c r="D311" s="209"/>
      <c r="E311" s="122"/>
    </row>
    <row r="312" spans="1:5" x14ac:dyDescent="0.25">
      <c r="A312" s="141"/>
      <c r="B312" s="67" t="s">
        <v>88</v>
      </c>
      <c r="C312" s="120"/>
      <c r="D312" s="209"/>
      <c r="E312" s="122"/>
    </row>
    <row r="313" spans="1:5" x14ac:dyDescent="0.25">
      <c r="A313" s="141"/>
      <c r="B313" s="67" t="s">
        <v>96</v>
      </c>
      <c r="C313" s="120"/>
      <c r="D313" s="209"/>
      <c r="E313" s="122"/>
    </row>
    <row r="314" spans="1:5" x14ac:dyDescent="0.25">
      <c r="A314" s="141"/>
      <c r="B314" s="67" t="s">
        <v>89</v>
      </c>
      <c r="C314" s="120"/>
      <c r="D314" s="209"/>
      <c r="E314" s="122"/>
    </row>
    <row r="315" spans="1:5" x14ac:dyDescent="0.25">
      <c r="A315" s="141"/>
      <c r="B315" s="67" t="s">
        <v>97</v>
      </c>
      <c r="C315" s="120"/>
      <c r="D315" s="209"/>
      <c r="E315" s="122"/>
    </row>
    <row r="316" spans="1:5" x14ac:dyDescent="0.25">
      <c r="A316" s="141"/>
      <c r="B316" s="67" t="s">
        <v>21</v>
      </c>
      <c r="C316" s="120"/>
      <c r="D316" s="209"/>
      <c r="E316" s="122"/>
    </row>
    <row r="317" spans="1:5" x14ac:dyDescent="0.25">
      <c r="A317" s="141"/>
      <c r="B317" s="67" t="s">
        <v>114</v>
      </c>
      <c r="C317" s="120"/>
      <c r="D317" s="209"/>
      <c r="E317" s="122"/>
    </row>
    <row r="318" spans="1:5" x14ac:dyDescent="0.25">
      <c r="A318" s="141"/>
      <c r="B318" s="67" t="s">
        <v>98</v>
      </c>
      <c r="C318" s="120"/>
      <c r="D318" s="209"/>
      <c r="E318" s="122"/>
    </row>
    <row r="319" spans="1:5" x14ac:dyDescent="0.25">
      <c r="A319" s="141"/>
      <c r="B319" s="67" t="s">
        <v>82</v>
      </c>
      <c r="C319" s="123"/>
      <c r="D319" s="209"/>
      <c r="E319" s="122"/>
    </row>
    <row r="320" spans="1:5" x14ac:dyDescent="0.25">
      <c r="A320" s="141"/>
      <c r="B320" s="67" t="s">
        <v>90</v>
      </c>
      <c r="C320" s="120"/>
      <c r="D320" s="210"/>
      <c r="E320" s="122"/>
    </row>
    <row r="321" spans="1:5" ht="14.4" thickBot="1" x14ac:dyDescent="0.3">
      <c r="A321" s="141"/>
      <c r="B321" s="70" t="s">
        <v>105</v>
      </c>
      <c r="C321" s="120"/>
      <c r="D321" s="122"/>
      <c r="E321" s="122"/>
    </row>
    <row r="322" spans="1:5" ht="15" thickTop="1" thickBot="1" x14ac:dyDescent="0.3">
      <c r="A322" s="141"/>
      <c r="B322" s="25" t="s">
        <v>124</v>
      </c>
      <c r="C322" s="26"/>
      <c r="D322" s="32">
        <f>+SUM(D295:D321)</f>
        <v>0</v>
      </c>
      <c r="E322" s="32">
        <f>+SUM(E295:E321)</f>
        <v>0</v>
      </c>
    </row>
    <row r="323" spans="1:5" ht="15" thickTop="1" thickBot="1" x14ac:dyDescent="0.3">
      <c r="A323" s="143"/>
      <c r="B323" s="151" t="s">
        <v>162</v>
      </c>
      <c r="C323" s="28"/>
      <c r="D323" s="202">
        <f>+D294+D322-E322</f>
        <v>0</v>
      </c>
      <c r="E323" s="203"/>
    </row>
    <row r="324" spans="1:5" ht="14.4" thickTop="1" x14ac:dyDescent="0.25">
      <c r="A324" s="144">
        <v>44896</v>
      </c>
      <c r="B324" s="65" t="s">
        <v>100</v>
      </c>
      <c r="C324" s="120"/>
      <c r="D324" s="121"/>
      <c r="E324" s="211"/>
    </row>
    <row r="325" spans="1:5" x14ac:dyDescent="0.25">
      <c r="A325" s="144"/>
      <c r="B325" s="66" t="s">
        <v>59</v>
      </c>
      <c r="C325" s="120"/>
      <c r="D325" s="121"/>
      <c r="E325" s="209"/>
    </row>
    <row r="326" spans="1:5" x14ac:dyDescent="0.25">
      <c r="A326" s="144"/>
      <c r="B326" s="66" t="s">
        <v>85</v>
      </c>
      <c r="C326" s="120"/>
      <c r="D326" s="121"/>
      <c r="E326" s="209"/>
    </row>
    <row r="327" spans="1:5" x14ac:dyDescent="0.25">
      <c r="A327" s="144"/>
      <c r="B327" s="66" t="s">
        <v>104</v>
      </c>
      <c r="C327" s="120"/>
      <c r="D327" s="121"/>
      <c r="E327" s="209"/>
    </row>
    <row r="328" spans="1:5" x14ac:dyDescent="0.25">
      <c r="A328" s="144"/>
      <c r="B328" s="66" t="s">
        <v>101</v>
      </c>
      <c r="C328" s="120"/>
      <c r="D328" s="121"/>
      <c r="E328" s="209"/>
    </row>
    <row r="329" spans="1:5" x14ac:dyDescent="0.25">
      <c r="A329" s="144"/>
      <c r="B329" s="66" t="s">
        <v>99</v>
      </c>
      <c r="C329" s="120"/>
      <c r="D329" s="121"/>
      <c r="E329" s="209"/>
    </row>
    <row r="330" spans="1:5" x14ac:dyDescent="0.25">
      <c r="A330" s="144"/>
      <c r="B330" s="66" t="s">
        <v>22</v>
      </c>
      <c r="C330" s="120"/>
      <c r="D330" s="122"/>
      <c r="E330" s="209"/>
    </row>
    <row r="331" spans="1:5" x14ac:dyDescent="0.25">
      <c r="A331" s="144"/>
      <c r="B331" s="66" t="s">
        <v>19</v>
      </c>
      <c r="C331" s="120"/>
      <c r="D331" s="122"/>
      <c r="E331" s="209"/>
    </row>
    <row r="332" spans="1:5" x14ac:dyDescent="0.25">
      <c r="A332" s="144"/>
      <c r="B332" s="66" t="s">
        <v>15</v>
      </c>
      <c r="C332" s="120"/>
      <c r="D332" s="122"/>
      <c r="E332" s="210"/>
    </row>
    <row r="333" spans="1:5" x14ac:dyDescent="0.25">
      <c r="A333" s="144"/>
      <c r="B333" s="67" t="s">
        <v>16</v>
      </c>
      <c r="C333" s="120"/>
      <c r="D333" s="208"/>
      <c r="E333" s="122"/>
    </row>
    <row r="334" spans="1:5" x14ac:dyDescent="0.25">
      <c r="A334" s="144"/>
      <c r="B334" s="67" t="s">
        <v>68</v>
      </c>
      <c r="C334" s="120"/>
      <c r="D334" s="209"/>
      <c r="E334" s="122"/>
    </row>
    <row r="335" spans="1:5" x14ac:dyDescent="0.25">
      <c r="A335" s="144"/>
      <c r="B335" s="67" t="s">
        <v>70</v>
      </c>
      <c r="C335" s="120"/>
      <c r="D335" s="209"/>
      <c r="E335" s="122"/>
    </row>
    <row r="336" spans="1:5" x14ac:dyDescent="0.25">
      <c r="A336" s="144"/>
      <c r="B336" s="67" t="s">
        <v>71</v>
      </c>
      <c r="C336" s="120"/>
      <c r="D336" s="209"/>
      <c r="E336" s="122"/>
    </row>
    <row r="337" spans="1:5" x14ac:dyDescent="0.25">
      <c r="A337" s="144"/>
      <c r="B337" s="67" t="s">
        <v>87</v>
      </c>
      <c r="C337" s="120"/>
      <c r="D337" s="209"/>
      <c r="E337" s="122"/>
    </row>
    <row r="338" spans="1:5" x14ac:dyDescent="0.25">
      <c r="A338" s="144"/>
      <c r="B338" s="67" t="s">
        <v>95</v>
      </c>
      <c r="C338" s="120"/>
      <c r="D338" s="209"/>
      <c r="E338" s="122"/>
    </row>
    <row r="339" spans="1:5" x14ac:dyDescent="0.25">
      <c r="A339" s="144"/>
      <c r="B339" s="67" t="s">
        <v>74</v>
      </c>
      <c r="C339" s="120"/>
      <c r="D339" s="209"/>
      <c r="E339" s="122"/>
    </row>
    <row r="340" spans="1:5" x14ac:dyDescent="0.25">
      <c r="A340" s="144"/>
      <c r="B340" s="67" t="s">
        <v>20</v>
      </c>
      <c r="C340" s="120"/>
      <c r="D340" s="209"/>
      <c r="E340" s="122"/>
    </row>
    <row r="341" spans="1:5" x14ac:dyDescent="0.25">
      <c r="A341" s="144"/>
      <c r="B341" s="67" t="s">
        <v>88</v>
      </c>
      <c r="C341" s="120"/>
      <c r="D341" s="209"/>
      <c r="E341" s="122"/>
    </row>
    <row r="342" spans="1:5" x14ac:dyDescent="0.25">
      <c r="A342" s="144"/>
      <c r="B342" s="67" t="s">
        <v>96</v>
      </c>
      <c r="C342" s="120"/>
      <c r="D342" s="209"/>
      <c r="E342" s="122"/>
    </row>
    <row r="343" spans="1:5" x14ac:dyDescent="0.25">
      <c r="A343" s="141"/>
      <c r="B343" s="67" t="s">
        <v>89</v>
      </c>
      <c r="C343" s="120"/>
      <c r="D343" s="209"/>
      <c r="E343" s="122"/>
    </row>
    <row r="344" spans="1:5" x14ac:dyDescent="0.25">
      <c r="A344" s="141"/>
      <c r="B344" s="67" t="s">
        <v>97</v>
      </c>
      <c r="C344" s="120"/>
      <c r="D344" s="209"/>
      <c r="E344" s="122"/>
    </row>
    <row r="345" spans="1:5" x14ac:dyDescent="0.25">
      <c r="A345" s="141"/>
      <c r="B345" s="67" t="s">
        <v>21</v>
      </c>
      <c r="C345" s="120"/>
      <c r="D345" s="209"/>
      <c r="E345" s="122"/>
    </row>
    <row r="346" spans="1:5" x14ac:dyDescent="0.25">
      <c r="A346" s="141"/>
      <c r="B346" s="67" t="s">
        <v>114</v>
      </c>
      <c r="C346" s="120"/>
      <c r="D346" s="209"/>
      <c r="E346" s="122"/>
    </row>
    <row r="347" spans="1:5" x14ac:dyDescent="0.25">
      <c r="A347" s="141"/>
      <c r="B347" s="67" t="s">
        <v>98</v>
      </c>
      <c r="C347" s="120"/>
      <c r="D347" s="209"/>
      <c r="E347" s="122"/>
    </row>
    <row r="348" spans="1:5" x14ac:dyDescent="0.25">
      <c r="A348" s="141"/>
      <c r="B348" s="67" t="s">
        <v>82</v>
      </c>
      <c r="C348" s="123"/>
      <c r="D348" s="209"/>
      <c r="E348" s="122"/>
    </row>
    <row r="349" spans="1:5" x14ac:dyDescent="0.25">
      <c r="A349" s="141"/>
      <c r="B349" s="67" t="s">
        <v>90</v>
      </c>
      <c r="C349" s="120"/>
      <c r="D349" s="210"/>
      <c r="E349" s="122"/>
    </row>
    <row r="350" spans="1:5" ht="14.4" thickBot="1" x14ac:dyDescent="0.3">
      <c r="A350" s="141"/>
      <c r="B350" s="70" t="s">
        <v>105</v>
      </c>
      <c r="C350" s="120"/>
      <c r="D350" s="122"/>
      <c r="E350" s="122"/>
    </row>
    <row r="351" spans="1:5" ht="15" thickTop="1" thickBot="1" x14ac:dyDescent="0.3">
      <c r="A351" s="148"/>
      <c r="B351" s="82" t="s">
        <v>125</v>
      </c>
      <c r="C351" s="83"/>
      <c r="D351" s="32">
        <f>+SUM(D324:D350)</f>
        <v>0</v>
      </c>
      <c r="E351" s="32">
        <f>+SUM(E324:E350)</f>
        <v>0</v>
      </c>
    </row>
    <row r="352" spans="1:5" ht="15" thickTop="1" thickBot="1" x14ac:dyDescent="0.3">
      <c r="A352" s="149"/>
      <c r="B352" s="84" t="s">
        <v>4</v>
      </c>
      <c r="C352" s="85"/>
      <c r="D352" s="32">
        <f>+SUM(D351+D322+D293+D264+D235+D206+D177+D148+D119+D90+D61+D32)</f>
        <v>0</v>
      </c>
      <c r="E352" s="32">
        <f>+SUM(E351+E322+E293+E264+E235+E206+E177+E148+E119+E90+E61+E32)</f>
        <v>0</v>
      </c>
    </row>
    <row r="353" spans="1:5" ht="15" thickTop="1" thickBot="1" x14ac:dyDescent="0.3">
      <c r="A353" s="150"/>
      <c r="B353" s="152" t="s">
        <v>163</v>
      </c>
      <c r="C353" s="33"/>
      <c r="D353" s="204">
        <f>+D3+D352-E352</f>
        <v>0</v>
      </c>
      <c r="E353" s="205"/>
    </row>
    <row r="354" spans="1:5" ht="14.4" thickTop="1" x14ac:dyDescent="0.25">
      <c r="A354" s="3"/>
      <c r="B354" s="29"/>
      <c r="D354" s="5"/>
      <c r="E354" s="6"/>
    </row>
    <row r="355" spans="1:5" x14ac:dyDescent="0.25">
      <c r="A355" s="178"/>
      <c r="B355" s="201"/>
      <c r="C355" s="51"/>
      <c r="D355" s="6"/>
      <c r="E355" s="6"/>
    </row>
    <row r="356" spans="1:5" x14ac:dyDescent="0.25">
      <c r="A356" s="201"/>
      <c r="B356" s="207"/>
      <c r="C356" s="51"/>
      <c r="D356" s="206"/>
      <c r="E356" s="206"/>
    </row>
    <row r="357" spans="1:5" x14ac:dyDescent="0.25">
      <c r="A357" s="7"/>
      <c r="D357" s="8"/>
      <c r="E357" s="8"/>
    </row>
    <row r="358" spans="1:5" x14ac:dyDescent="0.25">
      <c r="A358" s="201"/>
      <c r="B358" s="201"/>
      <c r="C358" s="51"/>
      <c r="D358" s="8"/>
      <c r="E358" s="8"/>
    </row>
    <row r="359" spans="1:5" x14ac:dyDescent="0.25">
      <c r="A359" s="9"/>
      <c r="B359" s="52"/>
      <c r="C359" s="9"/>
      <c r="D359" s="8"/>
      <c r="E359" s="8"/>
    </row>
  </sheetData>
  <sheetProtection algorithmName="SHA-512" hashValue="QDuSxsqFUDKHanPXTrCD9bCQDa9EtY8ojz4h8ZuKM8NTnEeXjf+tr7rG3RiRF4G7ME6MiupV44hPhLkIhNcnnw==" saltValue="AShi96qUfRqKhHv2V74xIg==" spinCount="100000" sheet="1" objects="1" scenarios="1"/>
  <protectedRanges>
    <protectedRange sqref="F1:F353" name="Plage2"/>
    <protectedRange sqref="A1:E1" name="Plage1"/>
  </protectedRanges>
  <mergeCells count="42">
    <mergeCell ref="E34:E42"/>
    <mergeCell ref="A1:E1"/>
    <mergeCell ref="D3:E3"/>
    <mergeCell ref="E5:E13"/>
    <mergeCell ref="D14:D30"/>
    <mergeCell ref="D33:E33"/>
    <mergeCell ref="E150:E158"/>
    <mergeCell ref="D43:D59"/>
    <mergeCell ref="D62:E62"/>
    <mergeCell ref="E63:E71"/>
    <mergeCell ref="D72:D88"/>
    <mergeCell ref="D91:E91"/>
    <mergeCell ref="E92:E100"/>
    <mergeCell ref="D101:D117"/>
    <mergeCell ref="D120:E120"/>
    <mergeCell ref="E121:E129"/>
    <mergeCell ref="D130:D146"/>
    <mergeCell ref="D149:E149"/>
    <mergeCell ref="E266:E274"/>
    <mergeCell ref="D159:D175"/>
    <mergeCell ref="D178:E178"/>
    <mergeCell ref="E179:E187"/>
    <mergeCell ref="D188:D204"/>
    <mergeCell ref="D207:E207"/>
    <mergeCell ref="E208:E216"/>
    <mergeCell ref="D217:D233"/>
    <mergeCell ref="D236:E236"/>
    <mergeCell ref="E237:E245"/>
    <mergeCell ref="D246:D262"/>
    <mergeCell ref="D265:E265"/>
    <mergeCell ref="A358:B358"/>
    <mergeCell ref="D275:D291"/>
    <mergeCell ref="D294:E294"/>
    <mergeCell ref="E295:E303"/>
    <mergeCell ref="D304:D320"/>
    <mergeCell ref="D323:E323"/>
    <mergeCell ref="E324:E332"/>
    <mergeCell ref="D333:D349"/>
    <mergeCell ref="D353:E353"/>
    <mergeCell ref="A355:B355"/>
    <mergeCell ref="A356:B356"/>
    <mergeCell ref="D356:E356"/>
  </mergeCells>
  <pageMargins left="0.78740157480314965" right="0" top="0.43307086614173229" bottom="0.39370078740157483" header="0.27559055118110237" footer="0.51181102362204722"/>
  <pageSetup paperSize="9" scale="85" orientation="portrait" r:id="rId1"/>
  <headerFooter>
    <oddHeader xml:space="preserve">&amp;L&amp;KFF0000Entrez ici le nom de la personne protégée&amp;RCompte de gestion 2022
</oddHeader>
  </headerFooter>
  <rowBreaks count="4" manualBreakCount="4">
    <brk id="120" max="16383" man="1"/>
    <brk id="178" max="16383" man="1"/>
    <brk id="236" max="16383" man="1"/>
    <brk id="29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2:F178"/>
  <sheetViews>
    <sheetView view="pageLayout" zoomScaleNormal="100" workbookViewId="0">
      <selection activeCell="B7" sqref="B7"/>
    </sheetView>
  </sheetViews>
  <sheetFormatPr baseColWidth="10" defaultColWidth="11.44140625" defaultRowHeight="13.2" x14ac:dyDescent="0.25"/>
  <cols>
    <col min="1" max="1" width="8.33203125" style="71" customWidth="1"/>
    <col min="2" max="2" width="13" style="71" customWidth="1"/>
    <col min="3" max="3" width="40.88671875" style="71" customWidth="1"/>
    <col min="4" max="5" width="16" style="71" customWidth="1"/>
    <col min="6" max="6" width="16.88671875" style="71" customWidth="1"/>
    <col min="7" max="16384" width="11.44140625" style="71"/>
  </cols>
  <sheetData>
    <row r="2" spans="2:6" ht="13.8" x14ac:dyDescent="0.25">
      <c r="B2" s="227" t="s">
        <v>164</v>
      </c>
      <c r="C2" s="228"/>
      <c r="D2" s="229"/>
      <c r="E2" s="229"/>
    </row>
    <row r="3" spans="2:6" ht="13.8" x14ac:dyDescent="0.25">
      <c r="B3" s="87"/>
      <c r="C3" s="51"/>
      <c r="D3" s="88"/>
      <c r="E3" s="88"/>
    </row>
    <row r="4" spans="2:6" ht="13.8" x14ac:dyDescent="0.25">
      <c r="B4" s="12"/>
      <c r="C4" s="13" t="s">
        <v>58</v>
      </c>
      <c r="D4" s="225" t="str">
        <f>+Inventaire!A15</f>
        <v>Livret A ou Livret Bleu</v>
      </c>
      <c r="E4" s="226"/>
    </row>
    <row r="5" spans="2:6" ht="13.8" x14ac:dyDescent="0.25">
      <c r="B5" s="89"/>
      <c r="C5" s="153" t="s">
        <v>150</v>
      </c>
      <c r="D5" s="218">
        <f>+Inventaire!D15</f>
        <v>0</v>
      </c>
      <c r="E5" s="214"/>
    </row>
    <row r="6" spans="2:6" ht="13.8" x14ac:dyDescent="0.25">
      <c r="B6" s="12" t="s">
        <v>5</v>
      </c>
      <c r="C6" s="13" t="s">
        <v>6</v>
      </c>
      <c r="D6" s="15" t="s">
        <v>7</v>
      </c>
      <c r="E6" s="15" t="s">
        <v>8</v>
      </c>
      <c r="F6" s="156"/>
    </row>
    <row r="7" spans="2:6" ht="13.8" x14ac:dyDescent="0.25">
      <c r="B7" s="124"/>
      <c r="C7" s="125"/>
      <c r="D7" s="125"/>
      <c r="E7" s="125"/>
    </row>
    <row r="8" spans="2:6" ht="13.8" x14ac:dyDescent="0.25">
      <c r="B8" s="124"/>
      <c r="C8" s="125"/>
      <c r="D8" s="125"/>
      <c r="E8" s="125"/>
    </row>
    <row r="9" spans="2:6" ht="13.8" x14ac:dyDescent="0.25">
      <c r="B9" s="126"/>
      <c r="C9" s="125"/>
      <c r="D9" s="125"/>
      <c r="E9" s="125"/>
    </row>
    <row r="10" spans="2:6" ht="13.8" x14ac:dyDescent="0.25">
      <c r="B10" s="126"/>
      <c r="C10" s="125"/>
      <c r="D10" s="125"/>
      <c r="E10" s="125"/>
    </row>
    <row r="11" spans="2:6" ht="14.4" thickBot="1" x14ac:dyDescent="0.3">
      <c r="B11" s="124"/>
      <c r="C11" s="95" t="s">
        <v>93</v>
      </c>
      <c r="D11" s="127"/>
      <c r="E11" s="96" t="s">
        <v>9</v>
      </c>
    </row>
    <row r="12" spans="2:6" ht="15" thickTop="1" thickBot="1" x14ac:dyDescent="0.3">
      <c r="B12" s="89"/>
      <c r="C12" s="31" t="s">
        <v>10</v>
      </c>
      <c r="D12" s="34">
        <f>+SUM(D7:D11)</f>
        <v>0</v>
      </c>
      <c r="E12" s="34">
        <f>+SUM(E7:E11)</f>
        <v>0</v>
      </c>
    </row>
    <row r="13" spans="2:6" ht="14.4" thickTop="1" x14ac:dyDescent="0.25">
      <c r="B13" s="90"/>
      <c r="C13" s="140" t="s">
        <v>165</v>
      </c>
      <c r="D13" s="218">
        <f>+D5+D12-E12</f>
        <v>0</v>
      </c>
      <c r="E13" s="214"/>
    </row>
    <row r="14" spans="2:6" ht="13.8" x14ac:dyDescent="0.25">
      <c r="B14" s="87"/>
      <c r="C14" s="52"/>
      <c r="D14" s="35"/>
      <c r="E14" s="36"/>
    </row>
    <row r="16" spans="2:6" ht="13.8" x14ac:dyDescent="0.25">
      <c r="B16" s="12"/>
      <c r="C16" s="13" t="s">
        <v>58</v>
      </c>
      <c r="D16" s="219" t="str">
        <f>+Inventaire!A16</f>
        <v>Livret Développement Durable (LDD)</v>
      </c>
      <c r="E16" s="220"/>
    </row>
    <row r="17" spans="2:5" ht="13.8" x14ac:dyDescent="0.25">
      <c r="B17" s="89"/>
      <c r="C17" s="153" t="s">
        <v>150</v>
      </c>
      <c r="D17" s="218">
        <f>+Inventaire!D16</f>
        <v>0</v>
      </c>
      <c r="E17" s="214"/>
    </row>
    <row r="18" spans="2:5" ht="13.8" x14ac:dyDescent="0.25">
      <c r="B18" s="12" t="s">
        <v>5</v>
      </c>
      <c r="C18" s="13" t="s">
        <v>6</v>
      </c>
      <c r="D18" s="15" t="s">
        <v>7</v>
      </c>
      <c r="E18" s="15" t="s">
        <v>8</v>
      </c>
    </row>
    <row r="19" spans="2:5" ht="13.8" x14ac:dyDescent="0.25">
      <c r="B19" s="124"/>
      <c r="C19" s="125"/>
      <c r="D19" s="125"/>
      <c r="E19" s="125"/>
    </row>
    <row r="20" spans="2:5" ht="13.8" x14ac:dyDescent="0.25">
      <c r="B20" s="124"/>
      <c r="C20" s="125"/>
      <c r="D20" s="125"/>
      <c r="E20" s="125"/>
    </row>
    <row r="21" spans="2:5" ht="13.8" x14ac:dyDescent="0.25">
      <c r="B21" s="124"/>
      <c r="C21" s="125"/>
      <c r="D21" s="125"/>
      <c r="E21" s="125"/>
    </row>
    <row r="22" spans="2:5" ht="14.4" thickBot="1" x14ac:dyDescent="0.3">
      <c r="B22" s="124"/>
      <c r="C22" s="91" t="s">
        <v>93</v>
      </c>
      <c r="D22" s="127"/>
      <c r="E22" s="93"/>
    </row>
    <row r="23" spans="2:5" ht="15" thickTop="1" thickBot="1" x14ac:dyDescent="0.3">
      <c r="B23" s="89"/>
      <c r="C23" s="31" t="s">
        <v>10</v>
      </c>
      <c r="D23" s="34">
        <f>+SUM(D19:D22)</f>
        <v>0</v>
      </c>
      <c r="E23" s="34">
        <f>+SUM(E19:E22)</f>
        <v>0</v>
      </c>
    </row>
    <row r="24" spans="2:5" ht="14.4" thickTop="1" x14ac:dyDescent="0.25">
      <c r="B24" s="90"/>
      <c r="C24" s="25" t="s">
        <v>130</v>
      </c>
      <c r="D24" s="218">
        <f>+D17+D23-E23</f>
        <v>0</v>
      </c>
      <c r="E24" s="214"/>
    </row>
    <row r="25" spans="2:5" ht="13.8" x14ac:dyDescent="0.25">
      <c r="B25" s="87"/>
      <c r="C25" s="52"/>
      <c r="D25" s="35"/>
      <c r="E25" s="36"/>
    </row>
    <row r="27" spans="2:5" ht="13.8" x14ac:dyDescent="0.25">
      <c r="B27" s="12"/>
      <c r="C27" s="13" t="s">
        <v>58</v>
      </c>
      <c r="D27" s="223" t="str">
        <f>+Inventaire!A17</f>
        <v>Livret d'Epargne Populaire (L.E.P)</v>
      </c>
      <c r="E27" s="224"/>
    </row>
    <row r="28" spans="2:5" ht="13.8" x14ac:dyDescent="0.25">
      <c r="B28" s="89"/>
      <c r="C28" s="153" t="s">
        <v>150</v>
      </c>
      <c r="D28" s="218">
        <f>+Inventaire!D17</f>
        <v>0</v>
      </c>
      <c r="E28" s="214"/>
    </row>
    <row r="29" spans="2:5" ht="13.8" x14ac:dyDescent="0.25">
      <c r="B29" s="12" t="s">
        <v>5</v>
      </c>
      <c r="C29" s="13" t="s">
        <v>6</v>
      </c>
      <c r="D29" s="15" t="s">
        <v>7</v>
      </c>
      <c r="E29" s="15" t="s">
        <v>8</v>
      </c>
    </row>
    <row r="30" spans="2:5" ht="13.8" x14ac:dyDescent="0.25">
      <c r="B30" s="124"/>
      <c r="C30" s="125"/>
      <c r="D30" s="125"/>
      <c r="E30" s="125"/>
    </row>
    <row r="31" spans="2:5" ht="13.8" x14ac:dyDescent="0.25">
      <c r="B31" s="124"/>
      <c r="C31" s="125"/>
      <c r="D31" s="125"/>
      <c r="E31" s="125"/>
    </row>
    <row r="32" spans="2:5" ht="13.8" x14ac:dyDescent="0.25">
      <c r="B32" s="126"/>
      <c r="C32" s="125"/>
      <c r="D32" s="125"/>
      <c r="E32" s="125"/>
    </row>
    <row r="33" spans="2:5" ht="14.4" thickBot="1" x14ac:dyDescent="0.3">
      <c r="B33" s="124"/>
      <c r="C33" s="91" t="s">
        <v>93</v>
      </c>
      <c r="D33" s="127"/>
      <c r="E33" s="93"/>
    </row>
    <row r="34" spans="2:5" ht="15" thickTop="1" thickBot="1" x14ac:dyDescent="0.3">
      <c r="B34" s="89"/>
      <c r="C34" s="31" t="s">
        <v>10</v>
      </c>
      <c r="D34" s="34">
        <f>+SUM(D30:D33)</f>
        <v>0</v>
      </c>
      <c r="E34" s="34">
        <f>+SUM(E30:E33)</f>
        <v>0</v>
      </c>
    </row>
    <row r="35" spans="2:5" ht="14.4" thickTop="1" x14ac:dyDescent="0.25">
      <c r="B35" s="90"/>
      <c r="C35" s="140" t="s">
        <v>165</v>
      </c>
      <c r="D35" s="218">
        <f>+D28+D34-E34</f>
        <v>0</v>
      </c>
      <c r="E35" s="214"/>
    </row>
    <row r="36" spans="2:5" ht="13.8" x14ac:dyDescent="0.25">
      <c r="B36" s="87"/>
      <c r="C36" s="52"/>
      <c r="D36" s="35"/>
      <c r="E36" s="36"/>
    </row>
    <row r="38" spans="2:5" ht="13.8" x14ac:dyDescent="0.25">
      <c r="B38" s="12"/>
      <c r="C38" s="13" t="s">
        <v>58</v>
      </c>
      <c r="D38" s="219" t="str">
        <f>+Inventaire!A18</f>
        <v>Plan d'Epargne Populaire ( PEP)</v>
      </c>
      <c r="E38" s="220"/>
    </row>
    <row r="39" spans="2:5" ht="13.8" x14ac:dyDescent="0.25">
      <c r="B39" s="89"/>
      <c r="C39" s="153" t="s">
        <v>150</v>
      </c>
      <c r="D39" s="221">
        <f>+Inventaire!D18</f>
        <v>0</v>
      </c>
      <c r="E39" s="222"/>
    </row>
    <row r="40" spans="2:5" ht="13.8" x14ac:dyDescent="0.25">
      <c r="B40" s="12" t="s">
        <v>5</v>
      </c>
      <c r="C40" s="13" t="s">
        <v>6</v>
      </c>
      <c r="D40" s="15" t="s">
        <v>7</v>
      </c>
      <c r="E40" s="15" t="s">
        <v>8</v>
      </c>
    </row>
    <row r="41" spans="2:5" ht="13.8" x14ac:dyDescent="0.25">
      <c r="B41" s="124"/>
      <c r="C41" s="125"/>
      <c r="D41" s="125"/>
      <c r="E41" s="125"/>
    </row>
    <row r="42" spans="2:5" ht="13.8" x14ac:dyDescent="0.25">
      <c r="B42" s="124"/>
      <c r="C42" s="125"/>
      <c r="D42" s="125"/>
      <c r="E42" s="125"/>
    </row>
    <row r="43" spans="2:5" ht="13.8" x14ac:dyDescent="0.25">
      <c r="B43" s="124"/>
      <c r="C43" s="125"/>
      <c r="D43" s="125"/>
      <c r="E43" s="125"/>
    </row>
    <row r="44" spans="2:5" ht="14.4" thickBot="1" x14ac:dyDescent="0.3">
      <c r="B44" s="124"/>
      <c r="C44" s="91" t="s">
        <v>93</v>
      </c>
      <c r="D44" s="127"/>
      <c r="E44" s="93"/>
    </row>
    <row r="45" spans="2:5" ht="15" thickTop="1" thickBot="1" x14ac:dyDescent="0.3">
      <c r="B45" s="89"/>
      <c r="C45" s="31" t="s">
        <v>10</v>
      </c>
      <c r="D45" s="34">
        <f>+SUM(D41:D44)</f>
        <v>0</v>
      </c>
      <c r="E45" s="34">
        <f>+SUM(E41:E44)</f>
        <v>0</v>
      </c>
    </row>
    <row r="46" spans="2:5" ht="14.4" thickTop="1" x14ac:dyDescent="0.25">
      <c r="B46" s="90"/>
      <c r="C46" s="140" t="s">
        <v>165</v>
      </c>
      <c r="D46" s="218">
        <f>+D39+D45-E45</f>
        <v>0</v>
      </c>
      <c r="E46" s="214"/>
    </row>
    <row r="47" spans="2:5" ht="13.8" x14ac:dyDescent="0.25">
      <c r="B47" s="87"/>
      <c r="C47" s="52"/>
      <c r="D47" s="35"/>
      <c r="E47" s="36"/>
    </row>
    <row r="49" spans="2:5" ht="13.8" x14ac:dyDescent="0.25">
      <c r="B49" s="12"/>
      <c r="C49" s="13" t="s">
        <v>58</v>
      </c>
      <c r="D49" s="219" t="str">
        <f>+Inventaire!A19</f>
        <v>Plan d'Epargne Logement (PEL)</v>
      </c>
      <c r="E49" s="220"/>
    </row>
    <row r="50" spans="2:5" ht="13.8" x14ac:dyDescent="0.25">
      <c r="B50" s="89"/>
      <c r="C50" s="153" t="s">
        <v>150</v>
      </c>
      <c r="D50" s="218">
        <f>+Inventaire!D19</f>
        <v>0</v>
      </c>
      <c r="E50" s="214"/>
    </row>
    <row r="51" spans="2:5" ht="13.8" x14ac:dyDescent="0.25">
      <c r="B51" s="12" t="s">
        <v>5</v>
      </c>
      <c r="C51" s="13" t="s">
        <v>6</v>
      </c>
      <c r="D51" s="15" t="s">
        <v>7</v>
      </c>
      <c r="E51" s="15" t="s">
        <v>8</v>
      </c>
    </row>
    <row r="52" spans="2:5" ht="13.8" x14ac:dyDescent="0.25">
      <c r="B52" s="124"/>
      <c r="C52" s="125"/>
      <c r="D52" s="125"/>
      <c r="E52" s="125"/>
    </row>
    <row r="53" spans="2:5" ht="13.8" x14ac:dyDescent="0.25">
      <c r="B53" s="124"/>
      <c r="C53" s="125"/>
      <c r="D53" s="125"/>
      <c r="E53" s="125"/>
    </row>
    <row r="54" spans="2:5" ht="13.8" x14ac:dyDescent="0.25">
      <c r="B54" s="124"/>
      <c r="C54" s="91" t="s">
        <v>93</v>
      </c>
      <c r="D54" s="125"/>
      <c r="E54" s="94"/>
    </row>
    <row r="55" spans="2:5" ht="14.4" thickBot="1" x14ac:dyDescent="0.3">
      <c r="B55" s="124"/>
      <c r="C55" s="91" t="s">
        <v>106</v>
      </c>
      <c r="D55" s="93"/>
      <c r="E55" s="127"/>
    </row>
    <row r="56" spans="2:5" ht="15" thickTop="1" thickBot="1" x14ac:dyDescent="0.3">
      <c r="B56" s="89"/>
      <c r="C56" s="31" t="s">
        <v>10</v>
      </c>
      <c r="D56" s="34">
        <f>+SUM(D52:D55)</f>
        <v>0</v>
      </c>
      <c r="E56" s="34">
        <f>+SUM(E52:E55)</f>
        <v>0</v>
      </c>
    </row>
    <row r="57" spans="2:5" ht="14.4" thickTop="1" x14ac:dyDescent="0.25">
      <c r="B57" s="90"/>
      <c r="C57" s="140" t="s">
        <v>165</v>
      </c>
      <c r="D57" s="218">
        <f>+D50+D56-E56</f>
        <v>0</v>
      </c>
      <c r="E57" s="214"/>
    </row>
    <row r="59" spans="2:5" ht="13.8" x14ac:dyDescent="0.25">
      <c r="B59" s="12"/>
      <c r="C59" s="13" t="s">
        <v>58</v>
      </c>
      <c r="D59" s="219" t="str">
        <f>+Inventaire!A20</f>
        <v>Compte Epargne Logement (CEL)</v>
      </c>
      <c r="E59" s="220"/>
    </row>
    <row r="60" spans="2:5" ht="13.8" x14ac:dyDescent="0.25">
      <c r="B60" s="89"/>
      <c r="C60" s="153" t="s">
        <v>150</v>
      </c>
      <c r="D60" s="218">
        <f>+Inventaire!D20</f>
        <v>0</v>
      </c>
      <c r="E60" s="214"/>
    </row>
    <row r="61" spans="2:5" ht="13.8" x14ac:dyDescent="0.25">
      <c r="B61" s="12" t="s">
        <v>5</v>
      </c>
      <c r="C61" s="13" t="s">
        <v>6</v>
      </c>
      <c r="D61" s="15" t="s">
        <v>7</v>
      </c>
      <c r="E61" s="15" t="s">
        <v>8</v>
      </c>
    </row>
    <row r="62" spans="2:5" ht="13.8" x14ac:dyDescent="0.25">
      <c r="B62" s="124"/>
      <c r="C62" s="125"/>
      <c r="D62" s="125"/>
      <c r="E62" s="125"/>
    </row>
    <row r="63" spans="2:5" ht="13.8" x14ac:dyDescent="0.25">
      <c r="B63" s="124"/>
      <c r="C63" s="125"/>
      <c r="D63" s="125"/>
      <c r="E63" s="125"/>
    </row>
    <row r="64" spans="2:5" ht="13.8" x14ac:dyDescent="0.25">
      <c r="B64" s="126"/>
      <c r="C64" s="91" t="s">
        <v>93</v>
      </c>
      <c r="D64" s="125"/>
      <c r="E64" s="94"/>
    </row>
    <row r="65" spans="2:5" ht="14.4" thickBot="1" x14ac:dyDescent="0.3">
      <c r="B65" s="124"/>
      <c r="C65" s="91" t="s">
        <v>106</v>
      </c>
      <c r="D65" s="93"/>
      <c r="E65" s="127"/>
    </row>
    <row r="66" spans="2:5" ht="15" thickTop="1" thickBot="1" x14ac:dyDescent="0.3">
      <c r="B66" s="89"/>
      <c r="C66" s="31" t="s">
        <v>10</v>
      </c>
      <c r="D66" s="34">
        <f>+SUM(D62:D65)</f>
        <v>0</v>
      </c>
      <c r="E66" s="34">
        <f>+SUM(E62:E65)</f>
        <v>0</v>
      </c>
    </row>
    <row r="67" spans="2:5" ht="14.4" thickTop="1" x14ac:dyDescent="0.25">
      <c r="B67" s="90"/>
      <c r="C67" s="140" t="s">
        <v>165</v>
      </c>
      <c r="D67" s="218">
        <f>+D60+D66-E66</f>
        <v>0</v>
      </c>
      <c r="E67" s="214"/>
    </row>
    <row r="70" spans="2:5" ht="13.8" x14ac:dyDescent="0.25">
      <c r="B70" s="12"/>
      <c r="C70" s="13" t="s">
        <v>58</v>
      </c>
      <c r="D70" s="219" t="str">
        <f>+Inventaire!A21</f>
        <v>Plan Epargne Retraite (PERP) </v>
      </c>
      <c r="E70" s="220"/>
    </row>
    <row r="71" spans="2:5" ht="13.8" x14ac:dyDescent="0.25">
      <c r="B71" s="89"/>
      <c r="C71" s="153" t="s">
        <v>150</v>
      </c>
      <c r="D71" s="218">
        <f>+Inventaire!D21</f>
        <v>0</v>
      </c>
      <c r="E71" s="214"/>
    </row>
    <row r="72" spans="2:5" ht="13.8" x14ac:dyDescent="0.25">
      <c r="B72" s="12" t="s">
        <v>5</v>
      </c>
      <c r="C72" s="13" t="s">
        <v>6</v>
      </c>
      <c r="D72" s="15" t="s">
        <v>7</v>
      </c>
      <c r="E72" s="15" t="s">
        <v>8</v>
      </c>
    </row>
    <row r="73" spans="2:5" ht="13.8" x14ac:dyDescent="0.25">
      <c r="B73" s="124"/>
      <c r="C73" s="125"/>
      <c r="D73" s="125"/>
      <c r="E73" s="125"/>
    </row>
    <row r="74" spans="2:5" ht="13.8" x14ac:dyDescent="0.25">
      <c r="B74" s="124"/>
      <c r="C74" s="125"/>
      <c r="D74" s="125"/>
      <c r="E74" s="125"/>
    </row>
    <row r="75" spans="2:5" ht="13.8" x14ac:dyDescent="0.25">
      <c r="B75" s="126"/>
      <c r="C75" s="91" t="s">
        <v>93</v>
      </c>
      <c r="D75" s="125"/>
      <c r="E75" s="94"/>
    </row>
    <row r="76" spans="2:5" ht="14.4" thickBot="1" x14ac:dyDescent="0.3">
      <c r="B76" s="124"/>
      <c r="C76" s="91" t="s">
        <v>106</v>
      </c>
      <c r="D76" s="93"/>
      <c r="E76" s="127"/>
    </row>
    <row r="77" spans="2:5" ht="15" thickTop="1" thickBot="1" x14ac:dyDescent="0.3">
      <c r="B77" s="89"/>
      <c r="C77" s="31" t="s">
        <v>10</v>
      </c>
      <c r="D77" s="34">
        <f>+SUM(D73:D76)</f>
        <v>0</v>
      </c>
      <c r="E77" s="34">
        <f>+SUM(E73:E76)</f>
        <v>0</v>
      </c>
    </row>
    <row r="78" spans="2:5" ht="14.4" thickTop="1" x14ac:dyDescent="0.25">
      <c r="B78" s="90"/>
      <c r="C78" s="140" t="s">
        <v>165</v>
      </c>
      <c r="D78" s="218">
        <f>+D71+D77-E77</f>
        <v>0</v>
      </c>
      <c r="E78" s="214"/>
    </row>
    <row r="81" spans="2:5" ht="13.8" x14ac:dyDescent="0.25">
      <c r="B81" s="12"/>
      <c r="C81" s="13" t="s">
        <v>58</v>
      </c>
      <c r="D81" s="219" t="str">
        <f>+Inventaire!A22</f>
        <v>Assurance-vie</v>
      </c>
      <c r="E81" s="220"/>
    </row>
    <row r="82" spans="2:5" ht="13.8" x14ac:dyDescent="0.25">
      <c r="B82" s="89"/>
      <c r="C82" s="153" t="s">
        <v>128</v>
      </c>
      <c r="D82" s="218">
        <f>+Inventaire!D22</f>
        <v>0</v>
      </c>
      <c r="E82" s="214"/>
    </row>
    <row r="83" spans="2:5" ht="13.8" x14ac:dyDescent="0.25">
      <c r="B83" s="12" t="s">
        <v>5</v>
      </c>
      <c r="C83" s="13" t="s">
        <v>6</v>
      </c>
      <c r="D83" s="15" t="s">
        <v>7</v>
      </c>
      <c r="E83" s="15" t="s">
        <v>8</v>
      </c>
    </row>
    <row r="84" spans="2:5" ht="13.8" x14ac:dyDescent="0.25">
      <c r="B84" s="124"/>
      <c r="C84" s="125"/>
      <c r="D84" s="125"/>
      <c r="E84" s="125"/>
    </row>
    <row r="85" spans="2:5" ht="13.8" x14ac:dyDescent="0.25">
      <c r="B85" s="124"/>
      <c r="C85" s="125"/>
      <c r="D85" s="125"/>
      <c r="E85" s="125"/>
    </row>
    <row r="86" spans="2:5" ht="13.8" x14ac:dyDescent="0.25">
      <c r="B86" s="126"/>
      <c r="C86" s="91" t="s">
        <v>93</v>
      </c>
      <c r="D86" s="125"/>
      <c r="E86" s="94"/>
    </row>
    <row r="87" spans="2:5" ht="14.4" thickBot="1" x14ac:dyDescent="0.3">
      <c r="B87" s="124"/>
      <c r="C87" s="91" t="s">
        <v>107</v>
      </c>
      <c r="D87" s="93"/>
      <c r="E87" s="127"/>
    </row>
    <row r="88" spans="2:5" ht="15" thickTop="1" thickBot="1" x14ac:dyDescent="0.3">
      <c r="B88" s="89"/>
      <c r="C88" s="31" t="s">
        <v>10</v>
      </c>
      <c r="D88" s="34">
        <f>+SUM(D84:D87)</f>
        <v>0</v>
      </c>
      <c r="E88" s="34">
        <f>+SUM(E84:E87)</f>
        <v>0</v>
      </c>
    </row>
    <row r="89" spans="2:5" ht="14.4" thickTop="1" x14ac:dyDescent="0.25">
      <c r="B89" s="90"/>
      <c r="C89" s="140" t="s">
        <v>165</v>
      </c>
      <c r="D89" s="218">
        <f>+D82+D88-E88</f>
        <v>0</v>
      </c>
      <c r="E89" s="214"/>
    </row>
    <row r="92" spans="2:5" ht="13.8" x14ac:dyDescent="0.25">
      <c r="B92" s="12"/>
      <c r="C92" s="13" t="s">
        <v>58</v>
      </c>
      <c r="D92" s="219" t="str">
        <f>+Inventaire!A23</f>
        <v>Plan d’Epargne en Actions (PEA) </v>
      </c>
      <c r="E92" s="220"/>
    </row>
    <row r="93" spans="2:5" ht="13.8" x14ac:dyDescent="0.25">
      <c r="B93" s="89"/>
      <c r="C93" s="153" t="s">
        <v>150</v>
      </c>
      <c r="D93" s="218">
        <f>+Inventaire!D23</f>
        <v>0</v>
      </c>
      <c r="E93" s="214"/>
    </row>
    <row r="94" spans="2:5" ht="13.8" x14ac:dyDescent="0.25">
      <c r="B94" s="12" t="s">
        <v>5</v>
      </c>
      <c r="C94" s="13" t="s">
        <v>6</v>
      </c>
      <c r="D94" s="15" t="s">
        <v>7</v>
      </c>
      <c r="E94" s="15" t="s">
        <v>8</v>
      </c>
    </row>
    <row r="95" spans="2:5" ht="13.8" x14ac:dyDescent="0.25">
      <c r="B95" s="124"/>
      <c r="C95" s="125"/>
      <c r="D95" s="125"/>
      <c r="E95" s="125"/>
    </row>
    <row r="96" spans="2:5" ht="13.8" x14ac:dyDescent="0.25">
      <c r="B96" s="124"/>
      <c r="C96" s="125"/>
      <c r="D96" s="125"/>
      <c r="E96" s="125"/>
    </row>
    <row r="97" spans="2:5" ht="13.8" x14ac:dyDescent="0.25">
      <c r="B97" s="126"/>
      <c r="C97" s="91" t="s">
        <v>93</v>
      </c>
      <c r="D97" s="125"/>
      <c r="E97" s="94"/>
    </row>
    <row r="98" spans="2:5" ht="14.4" thickBot="1" x14ac:dyDescent="0.3">
      <c r="B98" s="124"/>
      <c r="C98" s="91" t="s">
        <v>92</v>
      </c>
      <c r="D98" s="93"/>
      <c r="E98" s="127"/>
    </row>
    <row r="99" spans="2:5" ht="15" thickTop="1" thickBot="1" x14ac:dyDescent="0.3">
      <c r="B99" s="89"/>
      <c r="C99" s="31" t="s">
        <v>10</v>
      </c>
      <c r="D99" s="34">
        <f>+SUM(D95:D98)</f>
        <v>0</v>
      </c>
      <c r="E99" s="34">
        <f>+SUM(E95:E98)</f>
        <v>0</v>
      </c>
    </row>
    <row r="100" spans="2:5" ht="14.4" thickTop="1" x14ac:dyDescent="0.25">
      <c r="B100" s="90"/>
      <c r="C100" s="140" t="s">
        <v>165</v>
      </c>
      <c r="D100" s="218">
        <f>+D93+D99-E99</f>
        <v>0</v>
      </c>
      <c r="E100" s="214"/>
    </row>
    <row r="103" spans="2:5" ht="13.8" x14ac:dyDescent="0.25">
      <c r="B103" s="12"/>
      <c r="C103" s="13" t="s">
        <v>58</v>
      </c>
      <c r="D103" s="219" t="str">
        <f>+Inventaire!A24</f>
        <v>Compte-titres </v>
      </c>
      <c r="E103" s="220"/>
    </row>
    <row r="104" spans="2:5" ht="13.8" x14ac:dyDescent="0.25">
      <c r="B104" s="89"/>
      <c r="C104" s="153" t="s">
        <v>150</v>
      </c>
      <c r="D104" s="218">
        <f>+Inventaire!D24</f>
        <v>0</v>
      </c>
      <c r="E104" s="214"/>
    </row>
    <row r="105" spans="2:5" ht="13.8" x14ac:dyDescent="0.25">
      <c r="B105" s="12" t="s">
        <v>5</v>
      </c>
      <c r="C105" s="13" t="s">
        <v>6</v>
      </c>
      <c r="D105" s="15" t="s">
        <v>7</v>
      </c>
      <c r="E105" s="15" t="s">
        <v>8</v>
      </c>
    </row>
    <row r="106" spans="2:5" ht="13.8" x14ac:dyDescent="0.25">
      <c r="B106" s="124"/>
      <c r="C106" s="125"/>
      <c r="D106" s="125"/>
      <c r="E106" s="125"/>
    </row>
    <row r="107" spans="2:5" ht="13.8" x14ac:dyDescent="0.25">
      <c r="B107" s="124"/>
      <c r="C107" s="125"/>
      <c r="D107" s="125"/>
      <c r="E107" s="125"/>
    </row>
    <row r="108" spans="2:5" ht="13.8" x14ac:dyDescent="0.25">
      <c r="B108" s="126"/>
      <c r="C108" s="91" t="s">
        <v>93</v>
      </c>
      <c r="D108" s="125"/>
      <c r="E108" s="94"/>
    </row>
    <row r="109" spans="2:5" ht="14.4" thickBot="1" x14ac:dyDescent="0.3">
      <c r="B109" s="124"/>
      <c r="C109" s="91" t="s">
        <v>92</v>
      </c>
      <c r="D109" s="93"/>
      <c r="E109" s="127"/>
    </row>
    <row r="110" spans="2:5" ht="15" thickTop="1" thickBot="1" x14ac:dyDescent="0.3">
      <c r="B110" s="89"/>
      <c r="C110" s="31" t="s">
        <v>10</v>
      </c>
      <c r="D110" s="34">
        <f>+SUM(D106:D109)</f>
        <v>0</v>
      </c>
      <c r="E110" s="34">
        <f>+SUM(E106:E109)</f>
        <v>0</v>
      </c>
    </row>
    <row r="111" spans="2:5" ht="14.4" thickTop="1" x14ac:dyDescent="0.25">
      <c r="B111" s="90"/>
      <c r="C111" s="140" t="s">
        <v>165</v>
      </c>
      <c r="D111" s="218">
        <f>+D104+D110-E110</f>
        <v>0</v>
      </c>
      <c r="E111" s="214"/>
    </row>
    <row r="113" spans="2:6" ht="13.8" x14ac:dyDescent="0.25">
      <c r="B113" s="30"/>
      <c r="C113" s="1"/>
      <c r="D113" s="230"/>
      <c r="E113" s="230"/>
      <c r="F113" s="92"/>
    </row>
    <row r="114" spans="2:6" ht="13.8" x14ac:dyDescent="0.25">
      <c r="B114" s="12"/>
      <c r="C114" s="13" t="s">
        <v>58</v>
      </c>
      <c r="D114" s="219" t="str">
        <f>+Inventaire!A25</f>
        <v>Autres (A préciser)</v>
      </c>
      <c r="E114" s="220"/>
      <c r="F114" s="92"/>
    </row>
    <row r="115" spans="2:6" ht="13.8" x14ac:dyDescent="0.25">
      <c r="B115" s="89"/>
      <c r="C115" s="153" t="s">
        <v>150</v>
      </c>
      <c r="D115" s="218">
        <f>+Inventaire!D25</f>
        <v>0</v>
      </c>
      <c r="E115" s="214"/>
      <c r="F115" s="92"/>
    </row>
    <row r="116" spans="2:6" ht="13.8" x14ac:dyDescent="0.25">
      <c r="B116" s="12" t="s">
        <v>5</v>
      </c>
      <c r="C116" s="13" t="s">
        <v>6</v>
      </c>
      <c r="D116" s="15" t="s">
        <v>7</v>
      </c>
      <c r="E116" s="15" t="s">
        <v>8</v>
      </c>
      <c r="F116" s="92"/>
    </row>
    <row r="117" spans="2:6" ht="13.8" x14ac:dyDescent="0.25">
      <c r="B117" s="124"/>
      <c r="C117" s="125"/>
      <c r="D117" s="125"/>
      <c r="E117" s="125"/>
      <c r="F117" s="92"/>
    </row>
    <row r="118" spans="2:6" ht="13.8" x14ac:dyDescent="0.25">
      <c r="B118" s="124"/>
      <c r="C118" s="125"/>
      <c r="D118" s="125"/>
      <c r="E118" s="125"/>
      <c r="F118" s="92"/>
    </row>
    <row r="119" spans="2:6" ht="13.8" x14ac:dyDescent="0.25">
      <c r="B119" s="126"/>
      <c r="C119" s="91" t="s">
        <v>93</v>
      </c>
      <c r="D119" s="125"/>
      <c r="E119" s="94"/>
      <c r="F119" s="92"/>
    </row>
    <row r="120" spans="2:6" ht="14.4" thickBot="1" x14ac:dyDescent="0.3">
      <c r="B120" s="124"/>
      <c r="C120" s="91" t="s">
        <v>92</v>
      </c>
      <c r="D120" s="93"/>
      <c r="E120" s="127"/>
      <c r="F120" s="92"/>
    </row>
    <row r="121" spans="2:6" ht="15" thickTop="1" thickBot="1" x14ac:dyDescent="0.3">
      <c r="B121" s="89"/>
      <c r="C121" s="31" t="s">
        <v>10</v>
      </c>
      <c r="D121" s="34">
        <f>+SUM(D117:D120)</f>
        <v>0</v>
      </c>
      <c r="E121" s="34">
        <f>+SUM(E117:E120)</f>
        <v>0</v>
      </c>
      <c r="F121" s="92"/>
    </row>
    <row r="122" spans="2:6" ht="14.4" thickTop="1" x14ac:dyDescent="0.25">
      <c r="B122" s="90"/>
      <c r="C122" s="140" t="s">
        <v>165</v>
      </c>
      <c r="D122" s="218">
        <f>+D115+D121-E121</f>
        <v>0</v>
      </c>
      <c r="E122" s="214"/>
      <c r="F122" s="92"/>
    </row>
    <row r="125" spans="2:6" ht="13.8" x14ac:dyDescent="0.25">
      <c r="B125" s="12"/>
      <c r="C125" s="13" t="s">
        <v>58</v>
      </c>
      <c r="D125" s="219" t="str">
        <f>+Inventaire!A26</f>
        <v>Autres (A préciser)</v>
      </c>
      <c r="E125" s="220"/>
    </row>
    <row r="126" spans="2:6" ht="13.8" x14ac:dyDescent="0.25">
      <c r="B126" s="89"/>
      <c r="C126" s="153" t="s">
        <v>150</v>
      </c>
      <c r="D126" s="218">
        <f>+Inventaire!D26</f>
        <v>0</v>
      </c>
      <c r="E126" s="214"/>
    </row>
    <row r="127" spans="2:6" ht="13.8" x14ac:dyDescent="0.25">
      <c r="B127" s="12" t="s">
        <v>5</v>
      </c>
      <c r="C127" s="13" t="s">
        <v>6</v>
      </c>
      <c r="D127" s="15" t="s">
        <v>7</v>
      </c>
      <c r="E127" s="15" t="s">
        <v>8</v>
      </c>
    </row>
    <row r="128" spans="2:6" ht="13.8" x14ac:dyDescent="0.25">
      <c r="B128" s="124"/>
      <c r="C128" s="125"/>
      <c r="D128" s="125"/>
      <c r="E128" s="125"/>
    </row>
    <row r="129" spans="2:5" ht="13.8" x14ac:dyDescent="0.25">
      <c r="B129" s="124"/>
      <c r="C129" s="125"/>
      <c r="D129" s="125"/>
      <c r="E129" s="125"/>
    </row>
    <row r="130" spans="2:5" ht="13.8" x14ac:dyDescent="0.25">
      <c r="B130" s="126"/>
      <c r="C130" s="91" t="s">
        <v>93</v>
      </c>
      <c r="D130" s="125"/>
      <c r="E130" s="94"/>
    </row>
    <row r="131" spans="2:5" ht="14.4" thickBot="1" x14ac:dyDescent="0.3">
      <c r="B131" s="124"/>
      <c r="C131" s="91" t="s">
        <v>92</v>
      </c>
      <c r="D131" s="93"/>
      <c r="E131" s="127"/>
    </row>
    <row r="132" spans="2:5" ht="15" thickTop="1" thickBot="1" x14ac:dyDescent="0.3">
      <c r="B132" s="89"/>
      <c r="C132" s="31" t="s">
        <v>10</v>
      </c>
      <c r="D132" s="34">
        <f>+SUM(D128:D131)</f>
        <v>0</v>
      </c>
      <c r="E132" s="34">
        <f>+SUM(E128:E131)</f>
        <v>0</v>
      </c>
    </row>
    <row r="133" spans="2:5" ht="14.4" thickTop="1" x14ac:dyDescent="0.25">
      <c r="B133" s="90"/>
      <c r="C133" s="140" t="s">
        <v>165</v>
      </c>
      <c r="D133" s="218">
        <f>+D126+D132-E132</f>
        <v>0</v>
      </c>
      <c r="E133" s="214"/>
    </row>
    <row r="134" spans="2:5" s="154" customFormat="1" x14ac:dyDescent="0.25"/>
    <row r="135" spans="2:5" s="154" customFormat="1" x14ac:dyDescent="0.25"/>
    <row r="136" spans="2:5" s="154" customFormat="1" x14ac:dyDescent="0.25"/>
    <row r="137" spans="2:5" s="154" customFormat="1" x14ac:dyDescent="0.25"/>
    <row r="138" spans="2:5" s="154" customFormat="1" x14ac:dyDescent="0.25"/>
    <row r="139" spans="2:5" s="154" customFormat="1" x14ac:dyDescent="0.25"/>
    <row r="140" spans="2:5" s="154" customFormat="1" x14ac:dyDescent="0.25"/>
    <row r="141" spans="2:5" s="154" customFormat="1" x14ac:dyDescent="0.25"/>
    <row r="142" spans="2:5" s="154" customFormat="1" x14ac:dyDescent="0.25"/>
    <row r="143" spans="2:5" s="154" customFormat="1" x14ac:dyDescent="0.25"/>
    <row r="144" spans="2:5" s="154" customFormat="1" x14ac:dyDescent="0.25"/>
    <row r="145" s="154" customFormat="1" x14ac:dyDescent="0.25"/>
    <row r="146" s="154" customFormat="1" x14ac:dyDescent="0.25"/>
    <row r="147" s="154" customFormat="1" x14ac:dyDescent="0.25"/>
    <row r="148" s="154" customFormat="1" x14ac:dyDescent="0.25"/>
    <row r="149" s="154" customFormat="1" x14ac:dyDescent="0.25"/>
    <row r="150" s="154" customFormat="1" x14ac:dyDescent="0.25"/>
    <row r="151" s="154" customFormat="1" x14ac:dyDescent="0.25"/>
    <row r="152" s="154" customFormat="1" x14ac:dyDescent="0.25"/>
    <row r="153" s="154" customFormat="1" x14ac:dyDescent="0.25"/>
    <row r="154" s="154" customFormat="1" x14ac:dyDescent="0.25"/>
    <row r="155" s="154" customFormat="1" x14ac:dyDescent="0.25"/>
    <row r="156" s="154" customFormat="1" x14ac:dyDescent="0.25"/>
    <row r="157" s="154" customFormat="1" x14ac:dyDescent="0.25"/>
    <row r="158" s="154" customFormat="1" x14ac:dyDescent="0.25"/>
    <row r="159" s="154" customFormat="1" x14ac:dyDescent="0.25"/>
    <row r="160" s="154" customFormat="1" x14ac:dyDescent="0.25"/>
    <row r="161" s="154" customFormat="1" x14ac:dyDescent="0.25"/>
    <row r="162" s="154" customFormat="1" x14ac:dyDescent="0.25"/>
    <row r="163" s="154" customFormat="1" x14ac:dyDescent="0.25"/>
    <row r="164" s="154" customFormat="1" x14ac:dyDescent="0.25"/>
    <row r="165" s="154" customFormat="1" x14ac:dyDescent="0.25"/>
    <row r="166" s="154" customFormat="1" x14ac:dyDescent="0.25"/>
    <row r="167" s="154" customFormat="1" x14ac:dyDescent="0.25"/>
    <row r="168" s="154" customFormat="1" x14ac:dyDescent="0.25"/>
    <row r="169" s="154" customFormat="1" x14ac:dyDescent="0.25"/>
    <row r="170" s="154" customFormat="1" x14ac:dyDescent="0.25"/>
    <row r="171" s="154" customFormat="1" x14ac:dyDescent="0.25"/>
    <row r="172" s="154" customFormat="1" x14ac:dyDescent="0.25"/>
    <row r="173" s="154" customFormat="1" x14ac:dyDescent="0.25"/>
    <row r="174" s="154" customFormat="1" x14ac:dyDescent="0.25"/>
    <row r="175" s="154" customFormat="1" x14ac:dyDescent="0.25"/>
    <row r="176" s="154" customFormat="1" x14ac:dyDescent="0.25"/>
    <row r="177" s="154" customFormat="1" x14ac:dyDescent="0.25"/>
    <row r="178" s="154" customFormat="1" x14ac:dyDescent="0.25"/>
  </sheetData>
  <sheetProtection algorithmName="SHA-512" hashValue="e15KaRuiDOtoj+Fq+k5TPxAxavoMWdoki92bqCT40f6ybn1EL+njcej24kuDgE1+HQsGnS6jcgHzXhW/Wx+ZcA==" saltValue="aK3wMNeEJy0l5PKZlZPWuA==" spinCount="100000" sheet="1" objects="1" scenarios="1"/>
  <protectedRanges>
    <protectedRange sqref="F1:F133" name="Plage1"/>
  </protectedRanges>
  <mergeCells count="38">
    <mergeCell ref="D125:E125"/>
    <mergeCell ref="D126:E126"/>
    <mergeCell ref="D133:E133"/>
    <mergeCell ref="D100:E100"/>
    <mergeCell ref="D103:E103"/>
    <mergeCell ref="D104:E104"/>
    <mergeCell ref="D111:E111"/>
    <mergeCell ref="D122:E122"/>
    <mergeCell ref="D113:E113"/>
    <mergeCell ref="D114:E114"/>
    <mergeCell ref="D67:E67"/>
    <mergeCell ref="D89:E89"/>
    <mergeCell ref="D60:E60"/>
    <mergeCell ref="D59:E59"/>
    <mergeCell ref="D115:E115"/>
    <mergeCell ref="D92:E92"/>
    <mergeCell ref="D93:E93"/>
    <mergeCell ref="D70:E70"/>
    <mergeCell ref="D71:E71"/>
    <mergeCell ref="D78:E78"/>
    <mergeCell ref="D81:E81"/>
    <mergeCell ref="D82:E82"/>
    <mergeCell ref="D16:E16"/>
    <mergeCell ref="D4:E4"/>
    <mergeCell ref="D13:E13"/>
    <mergeCell ref="B2:E2"/>
    <mergeCell ref="D5:E5"/>
    <mergeCell ref="D17:E17"/>
    <mergeCell ref="D35:E35"/>
    <mergeCell ref="D38:E38"/>
    <mergeCell ref="D50:E50"/>
    <mergeCell ref="D57:E57"/>
    <mergeCell ref="D39:E39"/>
    <mergeCell ref="D46:E46"/>
    <mergeCell ref="D49:E49"/>
    <mergeCell ref="D24:E24"/>
    <mergeCell ref="D27:E27"/>
    <mergeCell ref="D28:E28"/>
  </mergeCells>
  <phoneticPr fontId="0" type="noConversion"/>
  <pageMargins left="0.23622047244094491" right="0.23622047244094491" top="0.55118110236220474" bottom="0.15748031496062992" header="0.31496062992125984" footer="0.31496062992125984"/>
  <pageSetup paperSize="9" scale="91" orientation="portrait" r:id="rId1"/>
  <headerFooter alignWithMargins="0">
    <oddHeader xml:space="preserve">&amp;L&amp;KFF0000Entrez ici le nom de la personne protégée&amp;RCompte de gestion 2022
</oddHeader>
  </headerFooter>
  <rowBreaks count="2" manualBreakCount="2">
    <brk id="57" min="1" max="4" man="1"/>
    <brk id="112" min="1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50"/>
  <sheetViews>
    <sheetView view="pageLayout" zoomScaleNormal="100" workbookViewId="0">
      <selection activeCell="A2" sqref="A2"/>
    </sheetView>
  </sheetViews>
  <sheetFormatPr baseColWidth="10" defaultRowHeight="13.8" x14ac:dyDescent="0.25"/>
  <cols>
    <col min="1" max="1" width="68.33203125" style="10" customWidth="1"/>
    <col min="2" max="2" width="21.109375" style="64" customWidth="1"/>
    <col min="3" max="3" width="18" style="10" customWidth="1"/>
  </cols>
  <sheetData>
    <row r="1" spans="1:3" x14ac:dyDescent="0.25">
      <c r="A1" s="16" t="s">
        <v>57</v>
      </c>
      <c r="B1" s="73"/>
      <c r="C1" s="11"/>
    </row>
    <row r="2" spans="1:3" x14ac:dyDescent="0.25">
      <c r="A2" s="14" t="s">
        <v>11</v>
      </c>
      <c r="B2" s="15" t="s">
        <v>12</v>
      </c>
      <c r="C2"/>
    </row>
    <row r="3" spans="1:3" x14ac:dyDescent="0.25">
      <c r="A3" s="37" t="s">
        <v>64</v>
      </c>
      <c r="B3" s="61">
        <f xml:space="preserve"> SUMIF('compte courant'!B1:B353,"Salaire/chômage",'compte courant'!D1:D353)+SUMIF('compte courant 2'!B1:B353,"Salaire/chômage",'compte courant 2'!D1:D353)</f>
        <v>0</v>
      </c>
      <c r="C3"/>
    </row>
    <row r="4" spans="1:3" s="56" customFormat="1" x14ac:dyDescent="0.25">
      <c r="A4" s="37" t="s">
        <v>60</v>
      </c>
      <c r="B4" s="61">
        <f>+SUMIF('compte courant'!B1:B353,"Retraite",'compte courant'!D1:D353)+SUMIF('compte courant 2'!B1:B353,"Retraite",'compte courant 2'!D1:D353)</f>
        <v>0</v>
      </c>
    </row>
    <row r="5" spans="1:3" s="56" customFormat="1" x14ac:dyDescent="0.25">
      <c r="A5" s="39" t="s">
        <v>13</v>
      </c>
      <c r="B5" s="61">
        <f xml:space="preserve"> SUMIF('compte courant'!B1:B356,"Allocation Adulte Handicapé",'compte courant'!D1:D356)+ SUMIF('compte courant 2'!B1:B356,"Allocation Adulte Handicapé",'compte courant 2'!D1:D356)</f>
        <v>0</v>
      </c>
    </row>
    <row r="6" spans="1:3" s="56" customFormat="1" x14ac:dyDescent="0.25">
      <c r="A6" s="39" t="s">
        <v>86</v>
      </c>
      <c r="B6" s="61">
        <f>+SUMIF('compte courant'!B1:B357,"Prestation de Compensation",'compte courant'!D1:D357)+SUMIF('compte courant 2'!B1:B357,"Prestation de Compensation",'compte courant 2'!D1:D357)</f>
        <v>0</v>
      </c>
    </row>
    <row r="7" spans="1:3" s="56" customFormat="1" x14ac:dyDescent="0.25">
      <c r="A7" s="39" t="s">
        <v>65</v>
      </c>
      <c r="B7" s="61">
        <f xml:space="preserve"> SUMIF('compte courant'!B1:B358,"Allocation",'compte courant'!D1:D358)+SUMIF('compte courant 2'!B1:B358,"Allocation",'compte courant 2'!D1:D358)</f>
        <v>0</v>
      </c>
    </row>
    <row r="8" spans="1:3" s="56" customFormat="1" x14ac:dyDescent="0.25">
      <c r="A8" s="38" t="s">
        <v>66</v>
      </c>
      <c r="B8" s="61">
        <f xml:space="preserve"> SUMIF('compte courant'!B1:B355,"Loyer/fermage",'compte courant'!D1:D355)+ SUMIF('compte courant 2'!B1:B355,"Loyer/fermage",'compte courant 2'!D1:D355)</f>
        <v>0</v>
      </c>
    </row>
    <row r="9" spans="1:3" s="56" customFormat="1" x14ac:dyDescent="0.25">
      <c r="A9" s="39" t="s">
        <v>103</v>
      </c>
      <c r="B9" s="61">
        <f>+placements!D11+placements!D22+placements!D33+placements!D44+placements!D54+placements!D64+placements!D75+placements!D86+placements!D97+placements!D108+placements!D119+placements!D130</f>
        <v>0</v>
      </c>
    </row>
    <row r="10" spans="1:3" s="56" customFormat="1" x14ac:dyDescent="0.25">
      <c r="A10" s="39" t="s">
        <v>22</v>
      </c>
      <c r="B10" s="61">
        <f xml:space="preserve"> SUMIF('compte courant'!B1:B360,"Revenus mobiliers",'compte courant'!D1:D360)+ SUMIF('compte courant 2'!B1:B360,"Revenus mobiliers",'compte courant 2'!D1:D360)</f>
        <v>0</v>
      </c>
    </row>
    <row r="11" spans="1:3" s="56" customFormat="1" x14ac:dyDescent="0.25">
      <c r="A11" s="39" t="s">
        <v>19</v>
      </c>
      <c r="B11" s="61">
        <f xml:space="preserve"> SUMIF('compte courant'!B1:B361,"Remboursements maladie",'compte courant'!D1:D361)+ SUMIF('compte courant 2'!B1:B361,"Remboursements maladie",'compte courant 2'!D1:D361)</f>
        <v>0</v>
      </c>
    </row>
    <row r="12" spans="1:3" s="56" customFormat="1" x14ac:dyDescent="0.25">
      <c r="A12" s="39" t="s">
        <v>15</v>
      </c>
      <c r="B12" s="61">
        <f xml:space="preserve"> SUMIF('compte courant'!B1:B362,"Remboursements divers",'compte courant'!D1:D362)+SUMIF('compte courant 2'!B1:B362,"Remboursements divers",'compte courant 2'!D1:D362)</f>
        <v>0</v>
      </c>
    </row>
    <row r="13" spans="1:3" x14ac:dyDescent="0.25">
      <c r="A13" s="18"/>
      <c r="B13" s="74"/>
      <c r="C13"/>
    </row>
    <row r="14" spans="1:3" x14ac:dyDescent="0.25">
      <c r="A14" s="14" t="s">
        <v>14</v>
      </c>
      <c r="B14" s="15">
        <f>+SUM(B3:B12)</f>
        <v>0</v>
      </c>
      <c r="C14"/>
    </row>
    <row r="15" spans="1:3" x14ac:dyDescent="0.25">
      <c r="A15" s="11"/>
      <c r="B15" s="73"/>
      <c r="C15" s="11"/>
    </row>
    <row r="16" spans="1:3" x14ac:dyDescent="0.25">
      <c r="A16" s="19" t="s">
        <v>61</v>
      </c>
      <c r="B16" s="75"/>
      <c r="C16" s="17"/>
    </row>
    <row r="17" spans="1:3" x14ac:dyDescent="0.25">
      <c r="A17" s="20" t="s">
        <v>18</v>
      </c>
      <c r="B17" s="76" t="s">
        <v>12</v>
      </c>
      <c r="C17"/>
    </row>
    <row r="18" spans="1:3" x14ac:dyDescent="0.25">
      <c r="A18" s="21" t="s">
        <v>67</v>
      </c>
      <c r="B18" s="61">
        <f xml:space="preserve"> SUMIF('compte courant'!B1:B357,"Frais d'hébergement",'compte courant'!E1:E357)+SUMIF('compte courant 2'!B1:B357,"Frais d'hébergement",'compte courant 2'!E1:E357)</f>
        <v>0</v>
      </c>
      <c r="C18"/>
    </row>
    <row r="19" spans="1:3" s="56" customFormat="1" x14ac:dyDescent="0.25">
      <c r="A19" s="21" t="s">
        <v>69</v>
      </c>
      <c r="B19" s="61">
        <f xml:space="preserve"> SUMIF('compte courant'!B1:B358,"Frais d'accueil familial",'compte courant'!E1:E358)+SUMIF('compte courant 2'!B1:B358,"Frais d'accueil familial",'compte courant 2'!E1:E358)</f>
        <v>0</v>
      </c>
    </row>
    <row r="20" spans="1:3" s="56" customFormat="1" x14ac:dyDescent="0.25">
      <c r="A20" s="22" t="s">
        <v>70</v>
      </c>
      <c r="B20" s="61">
        <f xml:space="preserve"> SUMIF('compte courant'!B1:B359,"Nourriture, vie courante",'compte courant'!E1:E359)+SUMIF('compte courant 2'!B1:B359,"Nourriture, vie courante",'compte courant 2'!E1:E359)</f>
        <v>0</v>
      </c>
    </row>
    <row r="21" spans="1:3" s="56" customFormat="1" x14ac:dyDescent="0.25">
      <c r="A21" s="22" t="s">
        <v>71</v>
      </c>
      <c r="B21" s="61">
        <f xml:space="preserve"> SUMIF('compte courant'!B1:B360,"Frais vestimentaires",'compte courant'!E1:E360)+SUMIF('compte courant 2'!B1:B360,"Frais vestimentaires",'compte courant 2'!E1:E360)</f>
        <v>0</v>
      </c>
    </row>
    <row r="22" spans="1:3" s="56" customFormat="1" x14ac:dyDescent="0.25">
      <c r="A22" s="23" t="s">
        <v>72</v>
      </c>
      <c r="B22" s="61">
        <f xml:space="preserve"> SUMIF('compte courant'!B1:B361,"Equipement",'compte courant'!E1:E361)+SUMIF('compte courant 2'!B1:B361,"Equipement",'compte courant 2'!E1:E361)</f>
        <v>0</v>
      </c>
    </row>
    <row r="23" spans="1:3" s="56" customFormat="1" x14ac:dyDescent="0.25">
      <c r="A23" s="23" t="s">
        <v>73</v>
      </c>
      <c r="B23" s="61">
        <f xml:space="preserve"> SUMIF('compte courant'!B1:B363,"Assurance/mutuelle",'compte courant'!E1:E363)+SUMIF('compte courant 2'!B1:B363,"Assurance/mutuelle",'compte courant 2'!E1:E363)</f>
        <v>0</v>
      </c>
    </row>
    <row r="24" spans="1:3" s="56" customFormat="1" x14ac:dyDescent="0.25">
      <c r="A24" s="23" t="s">
        <v>74</v>
      </c>
      <c r="B24" s="61">
        <f xml:space="preserve"> SUMIF('compte courant'!B1:B364,"Soins médicaux",'compte courant'!E1:E364)+SUMIF('compte courant 2'!B1:B364,"Soins médicaux",'compte courant 2'!E1:E364)</f>
        <v>0</v>
      </c>
    </row>
    <row r="25" spans="1:3" s="56" customFormat="1" x14ac:dyDescent="0.25">
      <c r="A25" s="23" t="s">
        <v>75</v>
      </c>
      <c r="B25" s="61">
        <f xml:space="preserve"> SUMIF('compte courant'!B1:B362,"Impôts",'compte courant'!E1:E362)+SUMIF('compte courant 2'!B1:B362,"Impôts",'compte courant 2'!E1:E362)</f>
        <v>0</v>
      </c>
    </row>
    <row r="26" spans="1:3" s="56" customFormat="1" x14ac:dyDescent="0.25">
      <c r="A26" s="23" t="s">
        <v>76</v>
      </c>
      <c r="B26" s="61">
        <f xml:space="preserve"> SUMIF('compte courant'!B1:B365,"Déplacements",'compte courant'!E1:E365)+SUMIF('compte courant 2'!B1:B365,"Déplacements",'compte courant 2'!E1:E365)</f>
        <v>0</v>
      </c>
    </row>
    <row r="27" spans="1:3" s="56" customFormat="1" x14ac:dyDescent="0.25">
      <c r="A27" s="23" t="s">
        <v>77</v>
      </c>
      <c r="B27" s="61">
        <f>SUMIF('compte courant'!B1:B366,"Loyer/prêt immobilier",'compte courant'!E1:E366)+SUMIF('compte courant 2'!B1:B366,"Loyer/prêt immobilier",'compte courant 2'!E1:E366)</f>
        <v>0</v>
      </c>
    </row>
    <row r="28" spans="1:3" s="56" customFormat="1" x14ac:dyDescent="0.25">
      <c r="A28" s="23" t="s">
        <v>78</v>
      </c>
      <c r="B28" s="61">
        <f>SUMIF('compte courant'!B1:B367,"Entretien immobilier",'compte courant'!E1:E367)+SUMIF('compte courant 2'!B1:B367,"Entretien immobilier",'compte courant 2'!E1:E367)</f>
        <v>0</v>
      </c>
    </row>
    <row r="29" spans="1:3" s="56" customFormat="1" x14ac:dyDescent="0.25">
      <c r="A29" s="23" t="s">
        <v>79</v>
      </c>
      <c r="B29" s="61">
        <f>SUMIF('compte courant'!B1:B368,"Electricité/gaz/eau/fuel",'compte courant'!E1:E368)+SUMIF('compte courant 2'!B1:B368,"Electricité/gaz/eau/fuel",'compte courant 2'!E1:E368)</f>
        <v>0</v>
      </c>
    </row>
    <row r="30" spans="1:3" s="56" customFormat="1" x14ac:dyDescent="0.25">
      <c r="A30" s="23" t="s">
        <v>21</v>
      </c>
      <c r="B30" s="61">
        <f xml:space="preserve"> SUMIF('compte courant'!B1:B367,"Aide à domicile",'compte courant'!E1:E367)+ SUMIF('compte courant 2'!B1:B367,"Aide à domicile",'compte courant 2'!E1:E367)</f>
        <v>0</v>
      </c>
    </row>
    <row r="31" spans="1:3" s="56" customFormat="1" x14ac:dyDescent="0.25">
      <c r="A31" s="23" t="s">
        <v>80</v>
      </c>
      <c r="B31" s="61">
        <f xml:space="preserve"> SUMIF('compte courant'!B1:B366,"Téléphone, internet",'compte courant'!E1:E366)+ SUMIF('compte courant 2'!B1:B366,"Téléphone, internet",'compte courant 2'!E1:E366)</f>
        <v>0</v>
      </c>
    </row>
    <row r="32" spans="1:3" s="56" customFormat="1" x14ac:dyDescent="0.25">
      <c r="A32" s="23" t="s">
        <v>81</v>
      </c>
      <c r="B32" s="61">
        <f xml:space="preserve"> SUMIF('compte courant'!B1:B367,"Vacances/loisirs",'compte courant'!E1:E367)+SUMIF('compte courant 2'!B1:B367,"Vacances/loisirs",'compte courant 2'!E1:E367)</f>
        <v>0</v>
      </c>
    </row>
    <row r="33" spans="1:3" s="56" customFormat="1" x14ac:dyDescent="0.25">
      <c r="A33" s="23" t="s">
        <v>82</v>
      </c>
      <c r="B33" s="61">
        <f xml:space="preserve"> SUMIF('compte courant'!B1:B368,"Argent laissé à la libre disposition de la personne protégée",'compte courant'!E1:E368)+SUMIF('compte courant 2'!B1:B368,"Argent laissé à la libre disposition de la personne protégée",'compte courant 2'!E1:E368)</f>
        <v>0</v>
      </c>
    </row>
    <row r="34" spans="1:3" s="56" customFormat="1" x14ac:dyDescent="0.25">
      <c r="A34" s="23" t="s">
        <v>83</v>
      </c>
      <c r="B34" s="61">
        <f xml:space="preserve"> SUMIF('compte courant'!B1:B369,"Dette",'compte courant'!E1:E369)+SUMIF('compte courant 2'!B1:B369,"Dette",'compte courant 2'!E1:E369)</f>
        <v>0</v>
      </c>
    </row>
    <row r="35" spans="1:3" s="56" customFormat="1" x14ac:dyDescent="0.25">
      <c r="A35" s="23" t="s">
        <v>84</v>
      </c>
      <c r="B35" s="61">
        <f>+placements!E55+placements!E65+placements!E76+placements!E87+placements!E98+placements!E109+placements!E120+placements!E131</f>
        <v>0</v>
      </c>
    </row>
    <row r="36" spans="1:3" x14ac:dyDescent="0.25">
      <c r="A36" s="23"/>
      <c r="B36" s="15"/>
      <c r="C36"/>
    </row>
    <row r="37" spans="1:3" x14ac:dyDescent="0.25">
      <c r="A37" s="20" t="s">
        <v>17</v>
      </c>
      <c r="B37" s="15">
        <f>+SUM(B18:B36)</f>
        <v>0</v>
      </c>
      <c r="C37"/>
    </row>
    <row r="38" spans="1:3" x14ac:dyDescent="0.25">
      <c r="A38" s="24"/>
      <c r="B38" s="77"/>
    </row>
    <row r="39" spans="1:3" x14ac:dyDescent="0.25">
      <c r="A39" s="58" t="s">
        <v>108</v>
      </c>
      <c r="B39" s="78" t="s">
        <v>112</v>
      </c>
      <c r="C39" s="72"/>
    </row>
    <row r="40" spans="1:3" x14ac:dyDescent="0.25">
      <c r="A40" s="128" t="s">
        <v>109</v>
      </c>
      <c r="B40" s="79" t="s">
        <v>113</v>
      </c>
      <c r="C40" s="71"/>
    </row>
    <row r="41" spans="1:3" x14ac:dyDescent="0.25">
      <c r="A41" s="59" t="s">
        <v>110</v>
      </c>
      <c r="B41" s="79"/>
      <c r="C41" s="71"/>
    </row>
    <row r="42" spans="1:3" x14ac:dyDescent="0.25">
      <c r="A42" s="129"/>
      <c r="B42" s="79"/>
      <c r="C42" s="71"/>
    </row>
    <row r="43" spans="1:3" x14ac:dyDescent="0.25">
      <c r="A43" s="129"/>
      <c r="B43" s="79"/>
      <c r="C43" s="71"/>
    </row>
    <row r="44" spans="1:3" x14ac:dyDescent="0.25">
      <c r="A44" s="129"/>
      <c r="B44" s="79"/>
      <c r="C44" s="71"/>
    </row>
    <row r="45" spans="1:3" x14ac:dyDescent="0.25">
      <c r="A45" s="60" t="s">
        <v>111</v>
      </c>
      <c r="B45" s="79"/>
      <c r="C45" s="71"/>
    </row>
    <row r="46" spans="1:3" x14ac:dyDescent="0.25">
      <c r="A46" s="129"/>
      <c r="B46" s="79"/>
      <c r="C46" s="71"/>
    </row>
    <row r="47" spans="1:3" x14ac:dyDescent="0.25">
      <c r="A47" s="128"/>
      <c r="B47" s="79"/>
      <c r="C47" s="71"/>
    </row>
    <row r="48" spans="1:3" x14ac:dyDescent="0.25">
      <c r="A48" s="130"/>
      <c r="B48" s="80"/>
      <c r="C48" s="71"/>
    </row>
    <row r="50" spans="1:2" x14ac:dyDescent="0.25">
      <c r="A50" s="72"/>
      <c r="B50" s="86"/>
    </row>
  </sheetData>
  <sheetProtection algorithmName="SHA-512" hashValue="JyZLa2dO+dcjmC43X9a19fqYFXWFiAvisjsR5kO0HvpuZI7f77cuGizKmoo7DDeG+MzWJCXvL1k539DpLLYzag==" saltValue="NHoqH2qWbvG42AUFWLFEeQ==" spinCount="100000" sheet="1" objects="1" scenarios="1"/>
  <phoneticPr fontId="0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>
    <oddHeader>&amp;L&amp;KFF0000Entrez ici le nom de la personne protégée&amp;RCompte de gestion 2022</oddHeader>
    <oddFooter>&amp;C&amp;9&amp;K00-041Formulaire mis à disposition par le service ISTF49 de CJC
8 square François Truffaut BP 61046 49010 ANGERS CEDEX 01   Téléphone : 06 09 04 80 73 – 02.41.80.91.77 
Messagerie : istf49@asso-cjc.org    Site : www.asso-cjc,org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2:H49"/>
  <sheetViews>
    <sheetView view="pageLayout" zoomScaleNormal="100" workbookViewId="0">
      <selection activeCell="C5" sqref="C5:H5"/>
    </sheetView>
  </sheetViews>
  <sheetFormatPr baseColWidth="10" defaultColWidth="11.44140625" defaultRowHeight="17.100000000000001" customHeight="1" x14ac:dyDescent="0.25"/>
  <cols>
    <col min="1" max="1" width="15.109375" style="97" customWidth="1"/>
    <col min="2" max="16384" width="11.44140625" style="97"/>
  </cols>
  <sheetData>
    <row r="2" spans="1:8" ht="17.100000000000001" customHeight="1" x14ac:dyDescent="0.25">
      <c r="B2" s="110" t="s">
        <v>131</v>
      </c>
      <c r="C2" s="101"/>
      <c r="D2" s="101"/>
      <c r="E2" s="101"/>
      <c r="F2" s="101"/>
      <c r="G2" s="101"/>
    </row>
    <row r="3" spans="1:8" ht="17.100000000000001" customHeight="1" x14ac:dyDescent="0.25">
      <c r="B3" s="233" t="s">
        <v>132</v>
      </c>
      <c r="C3" s="234"/>
      <c r="D3" s="234"/>
      <c r="E3" s="234"/>
      <c r="F3" s="234"/>
      <c r="G3" s="234"/>
      <c r="H3" s="155">
        <v>2022</v>
      </c>
    </row>
    <row r="5" spans="1:8" ht="17.100000000000001" customHeight="1" x14ac:dyDescent="0.25">
      <c r="A5" s="235" t="s">
        <v>133</v>
      </c>
      <c r="B5" s="231"/>
      <c r="C5" s="236"/>
      <c r="D5" s="236"/>
      <c r="E5" s="236"/>
      <c r="F5" s="236"/>
      <c r="G5" s="236"/>
      <c r="H5" s="237"/>
    </row>
    <row r="6" spans="1:8" ht="17.100000000000001" customHeight="1" x14ac:dyDescent="0.3">
      <c r="A6" s="109" t="s">
        <v>134</v>
      </c>
      <c r="C6" s="238"/>
      <c r="D6" s="239"/>
      <c r="E6" s="240"/>
      <c r="F6" s="234"/>
      <c r="G6" s="240"/>
      <c r="H6" s="241"/>
    </row>
    <row r="7" spans="1:8" ht="17.100000000000001" customHeight="1" x14ac:dyDescent="0.3">
      <c r="A7" s="242" t="s">
        <v>135</v>
      </c>
      <c r="B7" s="243"/>
      <c r="C7" s="243"/>
      <c r="D7" s="234"/>
      <c r="E7" s="234"/>
      <c r="F7" s="234"/>
      <c r="G7" s="234"/>
      <c r="H7" s="241"/>
    </row>
    <row r="8" spans="1:8" ht="17.100000000000001" customHeight="1" x14ac:dyDescent="0.25">
      <c r="A8" s="244"/>
      <c r="B8" s="245"/>
      <c r="C8" s="245"/>
      <c r="D8" s="245"/>
      <c r="E8" s="245"/>
      <c r="F8" s="245"/>
      <c r="G8" s="245"/>
      <c r="H8" s="246"/>
    </row>
    <row r="9" spans="1:8" ht="17.100000000000001" customHeight="1" x14ac:dyDescent="0.25">
      <c r="A9" s="244"/>
      <c r="B9" s="245"/>
      <c r="C9" s="245"/>
      <c r="D9" s="245"/>
      <c r="E9" s="245"/>
      <c r="F9" s="245"/>
      <c r="G9" s="245"/>
      <c r="H9" s="246"/>
    </row>
    <row r="10" spans="1:8" ht="17.100000000000001" customHeight="1" x14ac:dyDescent="0.25">
      <c r="A10" s="247"/>
      <c r="B10" s="248"/>
      <c r="C10" s="248"/>
      <c r="D10" s="248"/>
      <c r="E10" s="248"/>
      <c r="F10" s="248"/>
      <c r="G10" s="248"/>
      <c r="H10" s="249"/>
    </row>
    <row r="11" spans="1:8" ht="11.25" customHeight="1" x14ac:dyDescent="0.25"/>
    <row r="12" spans="1:8" ht="17.100000000000001" customHeight="1" x14ac:dyDescent="0.3">
      <c r="A12" s="108" t="s">
        <v>136</v>
      </c>
      <c r="B12" s="99"/>
      <c r="C12" s="99"/>
      <c r="D12" s="107"/>
      <c r="E12" s="107"/>
      <c r="F12" s="107"/>
      <c r="G12" s="231"/>
      <c r="H12" s="232"/>
    </row>
    <row r="13" spans="1:8" ht="17.100000000000001" customHeight="1" x14ac:dyDescent="0.3">
      <c r="A13" s="106"/>
      <c r="B13" s="105"/>
      <c r="C13" s="104"/>
      <c r="D13" s="103"/>
      <c r="E13" s="101"/>
      <c r="F13" s="256"/>
      <c r="G13" s="257"/>
      <c r="H13" s="258"/>
    </row>
    <row r="14" spans="1:8" ht="17.100000000000001" customHeight="1" x14ac:dyDescent="0.3">
      <c r="A14" s="102"/>
      <c r="B14" s="101"/>
      <c r="C14" s="256"/>
      <c r="D14" s="259"/>
      <c r="E14" s="259"/>
      <c r="F14" s="259"/>
      <c r="G14" s="259"/>
      <c r="H14" s="260"/>
    </row>
    <row r="15" spans="1:8" ht="17.100000000000001" customHeight="1" x14ac:dyDescent="0.3">
      <c r="A15" s="253" t="s">
        <v>137</v>
      </c>
      <c r="B15" s="254"/>
      <c r="C15" s="254"/>
      <c r="D15" s="254"/>
      <c r="E15" s="254"/>
      <c r="F15" s="254"/>
      <c r="G15" s="254"/>
      <c r="H15" s="255"/>
    </row>
    <row r="16" spans="1:8" ht="17.100000000000001" customHeight="1" x14ac:dyDescent="0.25">
      <c r="A16" s="244"/>
      <c r="B16" s="261"/>
      <c r="C16" s="261"/>
      <c r="D16" s="261"/>
      <c r="E16" s="261"/>
      <c r="F16" s="261"/>
      <c r="G16" s="261"/>
      <c r="H16" s="262"/>
    </row>
    <row r="17" spans="1:8" ht="17.100000000000001" customHeight="1" x14ac:dyDescent="0.25">
      <c r="A17" s="244"/>
      <c r="B17" s="261"/>
      <c r="C17" s="261"/>
      <c r="D17" s="261"/>
      <c r="E17" s="261"/>
      <c r="F17" s="261"/>
      <c r="G17" s="261"/>
      <c r="H17" s="262"/>
    </row>
    <row r="18" spans="1:8" ht="17.100000000000001" customHeight="1" x14ac:dyDescent="0.25">
      <c r="A18" s="244"/>
      <c r="B18" s="261"/>
      <c r="C18" s="261"/>
      <c r="D18" s="261"/>
      <c r="E18" s="261"/>
      <c r="F18" s="261"/>
      <c r="G18" s="261"/>
      <c r="H18" s="262"/>
    </row>
    <row r="19" spans="1:8" ht="17.100000000000001" customHeight="1" x14ac:dyDescent="0.25">
      <c r="A19" s="247"/>
      <c r="B19" s="263"/>
      <c r="C19" s="263"/>
      <c r="D19" s="263"/>
      <c r="E19" s="263"/>
      <c r="F19" s="263"/>
      <c r="G19" s="263"/>
      <c r="H19" s="264"/>
    </row>
    <row r="20" spans="1:8" ht="11.25" customHeight="1" x14ac:dyDescent="0.25"/>
    <row r="21" spans="1:8" ht="17.100000000000001" customHeight="1" x14ac:dyDescent="0.3">
      <c r="A21" s="265" t="s">
        <v>138</v>
      </c>
      <c r="B21" s="231"/>
      <c r="C21" s="231"/>
      <c r="D21" s="231"/>
      <c r="E21" s="231"/>
      <c r="F21" s="231"/>
      <c r="G21" s="231"/>
      <c r="H21" s="232"/>
    </row>
    <row r="22" spans="1:8" ht="17.100000000000001" customHeight="1" x14ac:dyDescent="0.25">
      <c r="A22" s="266" t="s">
        <v>139</v>
      </c>
      <c r="B22" s="234"/>
      <c r="H22" s="100"/>
    </row>
    <row r="23" spans="1:8" ht="17.100000000000001" customHeight="1" x14ac:dyDescent="0.25">
      <c r="A23" s="250"/>
      <c r="B23" s="251"/>
      <c r="C23" s="251"/>
      <c r="D23" s="251"/>
      <c r="E23" s="251"/>
      <c r="F23" s="251"/>
      <c r="G23" s="251"/>
      <c r="H23" s="252"/>
    </row>
    <row r="24" spans="1:8" ht="17.100000000000001" customHeight="1" x14ac:dyDescent="0.25">
      <c r="A24" s="250"/>
      <c r="B24" s="251"/>
      <c r="C24" s="251"/>
      <c r="D24" s="251"/>
      <c r="E24" s="251"/>
      <c r="F24" s="251"/>
      <c r="G24" s="251"/>
      <c r="H24" s="252"/>
    </row>
    <row r="25" spans="1:8" ht="17.100000000000001" customHeight="1" x14ac:dyDescent="0.25">
      <c r="A25" s="250"/>
      <c r="B25" s="251"/>
      <c r="C25" s="251"/>
      <c r="D25" s="251"/>
      <c r="E25" s="251"/>
      <c r="F25" s="251"/>
      <c r="G25" s="251"/>
      <c r="H25" s="252"/>
    </row>
    <row r="26" spans="1:8" ht="17.100000000000001" customHeight="1" x14ac:dyDescent="0.25">
      <c r="A26" s="267"/>
      <c r="B26" s="268"/>
      <c r="C26" s="268"/>
      <c r="D26" s="268"/>
      <c r="E26" s="268"/>
      <c r="F26" s="268"/>
      <c r="G26" s="268"/>
      <c r="H26" s="269"/>
    </row>
    <row r="27" spans="1:8" ht="11.25" customHeight="1" x14ac:dyDescent="0.25"/>
    <row r="28" spans="1:8" ht="17.100000000000001" customHeight="1" x14ac:dyDescent="0.3">
      <c r="A28" s="265" t="s">
        <v>140</v>
      </c>
      <c r="B28" s="231"/>
      <c r="C28" s="231"/>
      <c r="D28" s="231"/>
      <c r="E28" s="231"/>
      <c r="F28" s="231"/>
      <c r="G28" s="231"/>
      <c r="H28" s="232"/>
    </row>
    <row r="29" spans="1:8" ht="17.100000000000001" customHeight="1" x14ac:dyDescent="0.25">
      <c r="A29" s="266" t="s">
        <v>141</v>
      </c>
      <c r="B29" s="234"/>
      <c r="H29" s="100"/>
    </row>
    <row r="30" spans="1:8" ht="17.100000000000001" customHeight="1" x14ac:dyDescent="0.25">
      <c r="A30" s="250"/>
      <c r="B30" s="251"/>
      <c r="C30" s="251"/>
      <c r="D30" s="251"/>
      <c r="E30" s="251"/>
      <c r="F30" s="251"/>
      <c r="G30" s="251"/>
      <c r="H30" s="252"/>
    </row>
    <row r="31" spans="1:8" ht="17.100000000000001" customHeight="1" x14ac:dyDescent="0.25">
      <c r="A31" s="250"/>
      <c r="B31" s="251"/>
      <c r="C31" s="251"/>
      <c r="D31" s="251"/>
      <c r="E31" s="251"/>
      <c r="F31" s="251"/>
      <c r="G31" s="251"/>
      <c r="H31" s="252"/>
    </row>
    <row r="32" spans="1:8" ht="17.100000000000001" customHeight="1" x14ac:dyDescent="0.25">
      <c r="A32" s="250"/>
      <c r="B32" s="251"/>
      <c r="C32" s="251"/>
      <c r="D32" s="251"/>
      <c r="E32" s="251"/>
      <c r="F32" s="251"/>
      <c r="G32" s="251"/>
      <c r="H32" s="252"/>
    </row>
    <row r="33" spans="1:8" ht="17.100000000000001" customHeight="1" x14ac:dyDescent="0.25">
      <c r="A33" s="267"/>
      <c r="B33" s="268"/>
      <c r="C33" s="268"/>
      <c r="D33" s="268"/>
      <c r="E33" s="268"/>
      <c r="F33" s="268"/>
      <c r="G33" s="268"/>
      <c r="H33" s="269"/>
    </row>
    <row r="34" spans="1:8" ht="11.25" customHeight="1" x14ac:dyDescent="0.25"/>
    <row r="35" spans="1:8" ht="17.100000000000001" customHeight="1" x14ac:dyDescent="0.3">
      <c r="A35" s="265" t="s">
        <v>142</v>
      </c>
      <c r="B35" s="231"/>
      <c r="C35" s="231"/>
      <c r="D35" s="231"/>
      <c r="E35" s="99"/>
      <c r="F35" s="99"/>
      <c r="G35" s="99"/>
      <c r="H35" s="98"/>
    </row>
    <row r="36" spans="1:8" ht="17.100000000000001" customHeight="1" x14ac:dyDescent="0.25">
      <c r="A36" s="244"/>
      <c r="B36" s="245"/>
      <c r="C36" s="245"/>
      <c r="D36" s="245"/>
      <c r="E36" s="245"/>
      <c r="F36" s="245"/>
      <c r="G36" s="245"/>
      <c r="H36" s="246"/>
    </row>
    <row r="37" spans="1:8" ht="17.100000000000001" customHeight="1" x14ac:dyDescent="0.25">
      <c r="A37" s="244"/>
      <c r="B37" s="245"/>
      <c r="C37" s="245"/>
      <c r="D37" s="245"/>
      <c r="E37" s="245"/>
      <c r="F37" s="245"/>
      <c r="G37" s="245"/>
      <c r="H37" s="246"/>
    </row>
    <row r="38" spans="1:8" ht="17.100000000000001" customHeight="1" x14ac:dyDescent="0.25">
      <c r="A38" s="244"/>
      <c r="B38" s="245"/>
      <c r="C38" s="245"/>
      <c r="D38" s="245"/>
      <c r="E38" s="245"/>
      <c r="F38" s="245"/>
      <c r="G38" s="245"/>
      <c r="H38" s="246"/>
    </row>
    <row r="39" spans="1:8" ht="17.100000000000001" customHeight="1" x14ac:dyDescent="0.25">
      <c r="A39" s="247"/>
      <c r="B39" s="248"/>
      <c r="C39" s="248"/>
      <c r="D39" s="248"/>
      <c r="E39" s="248"/>
      <c r="F39" s="248"/>
      <c r="G39" s="248"/>
      <c r="H39" s="249"/>
    </row>
    <row r="40" spans="1:8" ht="11.25" customHeight="1" x14ac:dyDescent="0.25"/>
    <row r="41" spans="1:8" ht="17.100000000000001" customHeight="1" x14ac:dyDescent="0.3">
      <c r="A41" s="265" t="s">
        <v>143</v>
      </c>
      <c r="B41" s="231"/>
      <c r="C41" s="231"/>
      <c r="D41" s="231"/>
      <c r="E41" s="231"/>
      <c r="F41" s="231"/>
      <c r="G41" s="231"/>
      <c r="H41" s="98"/>
    </row>
    <row r="42" spans="1:8" ht="17.100000000000001" customHeight="1" x14ac:dyDescent="0.25">
      <c r="A42" s="244"/>
      <c r="B42" s="245"/>
      <c r="C42" s="245"/>
      <c r="D42" s="245"/>
      <c r="E42" s="245"/>
      <c r="F42" s="245"/>
      <c r="G42" s="245"/>
      <c r="H42" s="246"/>
    </row>
    <row r="43" spans="1:8" ht="17.100000000000001" customHeight="1" x14ac:dyDescent="0.25">
      <c r="A43" s="244"/>
      <c r="B43" s="245"/>
      <c r="C43" s="245"/>
      <c r="D43" s="245"/>
      <c r="E43" s="245"/>
      <c r="F43" s="245"/>
      <c r="G43" s="245"/>
      <c r="H43" s="246"/>
    </row>
    <row r="44" spans="1:8" ht="17.100000000000001" customHeight="1" x14ac:dyDescent="0.25">
      <c r="A44" s="244"/>
      <c r="B44" s="245"/>
      <c r="C44" s="245"/>
      <c r="D44" s="245"/>
      <c r="E44" s="245"/>
      <c r="F44" s="245"/>
      <c r="G44" s="245"/>
      <c r="H44" s="246"/>
    </row>
    <row r="45" spans="1:8" ht="17.100000000000001" customHeight="1" x14ac:dyDescent="0.25">
      <c r="A45" s="247"/>
      <c r="B45" s="248"/>
      <c r="C45" s="248"/>
      <c r="D45" s="248"/>
      <c r="E45" s="248"/>
      <c r="F45" s="248"/>
      <c r="G45" s="248"/>
      <c r="H45" s="249"/>
    </row>
    <row r="46" spans="1:8" ht="17.100000000000001" customHeight="1" x14ac:dyDescent="0.25">
      <c r="A46" s="131" t="s">
        <v>144</v>
      </c>
      <c r="B46" s="131"/>
      <c r="C46" s="131"/>
      <c r="D46" s="131"/>
      <c r="E46" s="131" t="s">
        <v>145</v>
      </c>
      <c r="F46" s="131"/>
      <c r="G46" s="131"/>
      <c r="H46" s="131"/>
    </row>
    <row r="47" spans="1:8" ht="17.100000000000001" customHeight="1" x14ac:dyDescent="0.25">
      <c r="A47" s="131"/>
      <c r="B47" s="131"/>
      <c r="C47" s="131"/>
      <c r="D47" s="131"/>
      <c r="E47" s="131"/>
      <c r="F47" s="131"/>
      <c r="G47" s="131"/>
      <c r="H47" s="131"/>
    </row>
    <row r="48" spans="1:8" ht="17.100000000000001" customHeight="1" x14ac:dyDescent="0.25">
      <c r="A48" s="131"/>
      <c r="B48" s="131"/>
      <c r="C48" s="131"/>
      <c r="D48" s="131"/>
      <c r="E48" s="131"/>
      <c r="F48" s="131"/>
      <c r="G48" s="131"/>
      <c r="H48" s="131"/>
    </row>
    <row r="49" spans="1:8" ht="17.100000000000001" customHeight="1" x14ac:dyDescent="0.25">
      <c r="A49" s="131"/>
      <c r="B49" s="131"/>
      <c r="C49" s="131"/>
      <c r="D49" s="131"/>
      <c r="E49" s="131"/>
      <c r="F49" s="131"/>
      <c r="G49" s="131"/>
      <c r="H49" s="131"/>
    </row>
  </sheetData>
  <sheetProtection algorithmName="SHA-512" hashValue="DavoRcpUaSEPqkMA8gM0+mYfYYBp/0VG+h7fmq4mRJRaoK3avgfj/52f4TweZAnj+QFk68wqui5GfBKRt2J7Cg==" saltValue="X0cbWulHCR6tdHyeEUoHeQ==" spinCount="100000" sheet="1" objects="1" scenarios="1"/>
  <protectedRanges>
    <protectedRange sqref="H3" name="Plage3"/>
    <protectedRange sqref="F13:H13" name="Plage1"/>
    <protectedRange sqref="C14:H14" name="Plage2"/>
  </protectedRanges>
  <mergeCells count="42">
    <mergeCell ref="A45:H45"/>
    <mergeCell ref="A39:H39"/>
    <mergeCell ref="A41:G41"/>
    <mergeCell ref="A42:H42"/>
    <mergeCell ref="A43:H43"/>
    <mergeCell ref="A44:H44"/>
    <mergeCell ref="A38:H38"/>
    <mergeCell ref="A25:H25"/>
    <mergeCell ref="A26:H26"/>
    <mergeCell ref="A28:H28"/>
    <mergeCell ref="A29:B29"/>
    <mergeCell ref="A30:H30"/>
    <mergeCell ref="A31:H31"/>
    <mergeCell ref="A32:H32"/>
    <mergeCell ref="A33:H33"/>
    <mergeCell ref="A35:D35"/>
    <mergeCell ref="A36:H36"/>
    <mergeCell ref="A37:H37"/>
    <mergeCell ref="A24:H24"/>
    <mergeCell ref="A15:B15"/>
    <mergeCell ref="C15:H15"/>
    <mergeCell ref="F13:H13"/>
    <mergeCell ref="C14:H14"/>
    <mergeCell ref="A16:H16"/>
    <mergeCell ref="A17:H17"/>
    <mergeCell ref="A18:H18"/>
    <mergeCell ref="A19:H19"/>
    <mergeCell ref="A21:H21"/>
    <mergeCell ref="A22:B22"/>
    <mergeCell ref="A23:H23"/>
    <mergeCell ref="G12:H12"/>
    <mergeCell ref="B3:G3"/>
    <mergeCell ref="A5:B5"/>
    <mergeCell ref="C5:H5"/>
    <mergeCell ref="C6:D6"/>
    <mergeCell ref="E6:F6"/>
    <mergeCell ref="G6:H6"/>
    <mergeCell ref="A7:C7"/>
    <mergeCell ref="D7:H7"/>
    <mergeCell ref="A8:H8"/>
    <mergeCell ref="A9:H9"/>
    <mergeCell ref="A10:H10"/>
  </mergeCells>
  <pageMargins left="0.23622047244094491" right="0.23622047244094491" top="0.35433070866141736" bottom="0.35433070866141736" header="0.31496062992125984" footer="0.31496062992125984"/>
  <pageSetup paperSize="9" orientation="portrait" r:id="rId1"/>
  <headerFooter>
    <oddFooter>&amp;C&amp;9&amp;K00-033Formulaire mis à disposition par le service ISTF49 de CJC
8 square François Truffaut  BP 61046 49010 ANGERS CEDEX 01   Téléphone : 06 09 04 80 73 – 02.41.80.91.77 
Messagerie : istf49@asso-cjc,org    Site : www.asso-cjc.org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30480</xdr:colOff>
                    <xdr:row>5</xdr:row>
                    <xdr:rowOff>0</xdr:rowOff>
                  </from>
                  <to>
                    <xdr:col>3</xdr:col>
                    <xdr:colOff>198120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4</xdr:col>
                    <xdr:colOff>30480</xdr:colOff>
                    <xdr:row>5</xdr:row>
                    <xdr:rowOff>0</xdr:rowOff>
                  </from>
                  <to>
                    <xdr:col>6</xdr:col>
                    <xdr:colOff>22860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</xdr:col>
                    <xdr:colOff>30480</xdr:colOff>
                    <xdr:row>5</xdr:row>
                    <xdr:rowOff>0</xdr:rowOff>
                  </from>
                  <to>
                    <xdr:col>8</xdr:col>
                    <xdr:colOff>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0</xdr:rowOff>
                  </from>
                  <to>
                    <xdr:col>3</xdr:col>
                    <xdr:colOff>784860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4</xdr:col>
                    <xdr:colOff>30480</xdr:colOff>
                    <xdr:row>11</xdr:row>
                    <xdr:rowOff>0</xdr:rowOff>
                  </from>
                  <to>
                    <xdr:col>8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12</xdr:row>
                    <xdr:rowOff>0</xdr:rowOff>
                  </from>
                  <to>
                    <xdr:col>1</xdr:col>
                    <xdr:colOff>525780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30480</xdr:colOff>
                    <xdr:row>12</xdr:row>
                    <xdr:rowOff>0</xdr:rowOff>
                  </from>
                  <to>
                    <xdr:col>5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0</xdr:col>
                    <xdr:colOff>30480</xdr:colOff>
                    <xdr:row>13</xdr:row>
                    <xdr:rowOff>0</xdr:rowOff>
                  </from>
                  <to>
                    <xdr:col>2</xdr:col>
                    <xdr:colOff>0</xdr:colOff>
                    <xdr:row>13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Inventaire</vt:lpstr>
      <vt:lpstr>compte courant</vt:lpstr>
      <vt:lpstr>compte courant 2</vt:lpstr>
      <vt:lpstr>placements</vt:lpstr>
      <vt:lpstr>Récapitulatif annuel</vt:lpstr>
      <vt:lpstr>Compte-rendu des diligences</vt:lpstr>
      <vt:lpstr>'compte courant'!Zone_d_impression</vt:lpstr>
      <vt:lpstr>'compte courant 2'!Zone_d_impression</vt:lpstr>
      <vt:lpstr>placements!Zone_d_impression</vt:lpstr>
      <vt:lpstr>'Récapitulatif annuel'!Zone_d_impression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 Pole Tutelle</dc:creator>
  <cp:lastModifiedBy>Karine Roget</cp:lastModifiedBy>
  <cp:lastPrinted>2015-07-07T14:48:53Z</cp:lastPrinted>
  <dcterms:created xsi:type="dcterms:W3CDTF">2007-02-09T08:40:55Z</dcterms:created>
  <dcterms:modified xsi:type="dcterms:W3CDTF">2023-03-02T13:14:15Z</dcterms:modified>
</cp:coreProperties>
</file>